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TO új\Tanterv\BI-MSc MINTATANTERV\"/>
    </mc:Choice>
  </mc:AlternateContent>
  <xr:revisionPtr revIDLastSave="0" documentId="8_{9D00217E-532C-4B22-8F83-61F9812FE4D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UTUMN" sheetId="1" r:id="rId1"/>
  </sheets>
  <definedNames>
    <definedName name="_xlnm._FilterDatabase" localSheetId="0" hidden="1">AUTUMN!$A$1:$V$12</definedName>
    <definedName name="_xlnm.Print_Titles" localSheetId="0">AUTUMN!$1:$2</definedName>
    <definedName name="_xlnm.Print_Area" localSheetId="0">AUTUMN!$A$1:$V$90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75" i="1" l="1"/>
  <c r="M75" i="1"/>
  <c r="J75" i="1"/>
  <c r="G75" i="1"/>
  <c r="D75" i="1"/>
  <c r="Q65" i="1"/>
  <c r="M65" i="1"/>
  <c r="J65" i="1"/>
  <c r="G65" i="1"/>
  <c r="D65" i="1"/>
  <c r="Q64" i="1"/>
  <c r="M64" i="1"/>
  <c r="J64" i="1"/>
  <c r="G64" i="1"/>
  <c r="D64" i="1"/>
  <c r="Q49" i="1"/>
  <c r="M49" i="1"/>
  <c r="J49" i="1"/>
  <c r="G49" i="1"/>
  <c r="D49" i="1"/>
  <c r="Q48" i="1"/>
  <c r="M48" i="1"/>
  <c r="J48" i="1"/>
  <c r="G48" i="1"/>
  <c r="D48" i="1"/>
  <c r="Q34" i="1"/>
  <c r="M34" i="1"/>
  <c r="J34" i="1"/>
  <c r="G34" i="1"/>
  <c r="D34" i="1"/>
  <c r="Q33" i="1"/>
  <c r="M33" i="1"/>
  <c r="J33" i="1"/>
  <c r="G33" i="1"/>
  <c r="D33" i="1"/>
  <c r="Q21" i="1"/>
  <c r="M21" i="1"/>
  <c r="J21" i="1"/>
  <c r="G21" i="1"/>
  <c r="D21" i="1"/>
  <c r="Q20" i="1"/>
  <c r="M20" i="1"/>
  <c r="J20" i="1"/>
  <c r="G20" i="1"/>
  <c r="D20" i="1"/>
  <c r="Q12" i="1"/>
  <c r="M12" i="1"/>
  <c r="J12" i="1"/>
  <c r="G12" i="1"/>
  <c r="D12" i="1"/>
  <c r="Q11" i="1"/>
  <c r="M11" i="1"/>
  <c r="J11" i="1"/>
  <c r="G11" i="1"/>
  <c r="D11" i="1"/>
  <c r="P11" i="1" l="1"/>
  <c r="Q51" i="1"/>
  <c r="P20" i="1"/>
  <c r="P75" i="1"/>
  <c r="M36" i="1"/>
  <c r="M51" i="1" s="1"/>
  <c r="G35" i="1"/>
  <c r="G66" i="1" s="1"/>
  <c r="Q66" i="1"/>
  <c r="P12" i="1"/>
  <c r="P21" i="1"/>
  <c r="D36" i="1"/>
  <c r="G36" i="1"/>
  <c r="G51" i="1" s="1"/>
  <c r="J36" i="1"/>
  <c r="J67" i="1" s="1"/>
  <c r="D35" i="1"/>
  <c r="D66" i="1" s="1"/>
  <c r="M35" i="1"/>
  <c r="M50" i="1" s="1"/>
  <c r="J35" i="1"/>
  <c r="J66" i="1" s="1"/>
  <c r="Q67" i="1"/>
  <c r="Q35" i="1"/>
  <c r="Q50" i="1"/>
  <c r="Q36" i="1"/>
  <c r="P34" i="1"/>
  <c r="P49" i="1"/>
  <c r="P65" i="1"/>
  <c r="P33" i="1"/>
  <c r="P48" i="1"/>
  <c r="P64" i="1"/>
  <c r="M67" i="1" l="1"/>
  <c r="D50" i="1"/>
  <c r="M66" i="1"/>
  <c r="P66" i="1" s="1"/>
  <c r="G50" i="1"/>
  <c r="J51" i="1"/>
  <c r="P36" i="1"/>
  <c r="J50" i="1"/>
  <c r="D51" i="1"/>
  <c r="G67" i="1"/>
  <c r="P35" i="1"/>
  <c r="D67" i="1"/>
  <c r="P50" i="1" l="1"/>
  <c r="P67" i="1"/>
  <c r="P51" i="1"/>
</calcChain>
</file>

<file path=xl/sharedStrings.xml><?xml version="1.0" encoding="utf-8"?>
<sst xmlns="http://schemas.openxmlformats.org/spreadsheetml/2006/main" count="399" uniqueCount="197">
  <si>
    <t>Type</t>
  </si>
  <si>
    <t xml:space="preserve"> Subject</t>
  </si>
  <si>
    <t>1st year
AUTUMN</t>
  </si>
  <si>
    <t>1st year
SPRING</t>
  </si>
  <si>
    <t>2nd year
AUTUMN</t>
  </si>
  <si>
    <t>2nd year
SPRING</t>
  </si>
  <si>
    <t>Final evaluation</t>
  </si>
  <si>
    <t>Credits</t>
  </si>
  <si>
    <t>Lecturer</t>
  </si>
  <si>
    <t>Subject code</t>
  </si>
  <si>
    <t>Prerequisites; comments</t>
  </si>
  <si>
    <t>*Necessary BSc level skills/knowledge</t>
  </si>
  <si>
    <t>Other comments</t>
  </si>
  <si>
    <t>Lecture</t>
  </si>
  <si>
    <t>Practice</t>
  </si>
  <si>
    <t>Lab</t>
  </si>
  <si>
    <r>
      <rPr>
        <b/>
        <sz val="10"/>
        <color rgb="FF000000"/>
        <rFont val="Times New Roman"/>
        <family val="1"/>
        <charset val="1"/>
      </rPr>
      <t>F</t>
    </r>
    <r>
      <rPr>
        <b/>
        <sz val="10"/>
        <rFont val="Times New Roman"/>
        <family val="1"/>
        <charset val="238"/>
      </rPr>
      <t>undamentals in Natural Sciences and Biology (Total required: 22 credits) 
Természettudományi és biológiai ismeretek (Összesen elvárt: 22 kredit)</t>
    </r>
  </si>
  <si>
    <t>k2</t>
  </si>
  <si>
    <t>Comp</t>
  </si>
  <si>
    <t>E</t>
  </si>
  <si>
    <t>Functional Analysis</t>
  </si>
  <si>
    <t>Dr. Gerencsérné Dr.Vágó Zsuzsanna Márta</t>
  </si>
  <si>
    <t>P-ITMAT-0025</t>
  </si>
  <si>
    <t>Quantitative Biology</t>
  </si>
  <si>
    <t>Dr. Csikász-Nagy Attila István</t>
  </si>
  <si>
    <t>P-ITBIO-0052</t>
  </si>
  <si>
    <t>Quantitative and Medical Biochemistry</t>
  </si>
  <si>
    <t>Dr. Kolev Kraszimir</t>
  </si>
  <si>
    <t>P-ITMED-0001</t>
  </si>
  <si>
    <t>nk2</t>
  </si>
  <si>
    <t>C/E</t>
  </si>
  <si>
    <t>Cell Technology</t>
  </si>
  <si>
    <t>Dr. Garay Tamás Márton</t>
  </si>
  <si>
    <t>P-ITMED-0027</t>
  </si>
  <si>
    <t>k1</t>
  </si>
  <si>
    <t>Dr. Gáspári Zoltán</t>
  </si>
  <si>
    <t>Molecular Machines, Bionanotechnology and Synthetic Biology</t>
  </si>
  <si>
    <t>nk1</t>
  </si>
  <si>
    <t>Signal Transduction</t>
  </si>
  <si>
    <t>Dr. Sipeki Szabolcs</t>
  </si>
  <si>
    <t>P-ITMED-0011</t>
  </si>
  <si>
    <t>Stochastic Signals and Systems</t>
  </si>
  <si>
    <t>Dr. Gerencsérné Dr. Vágó Zsuzsanna Márta</t>
  </si>
  <si>
    <t>P-ITMAT-0037</t>
  </si>
  <si>
    <t>Compulsory credits (kötelező kredit)</t>
  </si>
  <si>
    <t>C/E credits (köt. vál. kredit)</t>
  </si>
  <si>
    <t>Economics and Humanities (Total required: 5 credits)
Gazdasági és humán ismeretek (Összesen elvárt: 5 kredit)</t>
  </si>
  <si>
    <t>nk3</t>
  </si>
  <si>
    <t>Introduction to Startup Innovation</t>
  </si>
  <si>
    <t>Dr. Iván Kristóf</t>
  </si>
  <si>
    <t>P-ITKOZ-0010</t>
  </si>
  <si>
    <t>Project Fundamentals</t>
  </si>
  <si>
    <t>Bojárszky András</t>
  </si>
  <si>
    <t>P-ITKOZ-0016</t>
  </si>
  <si>
    <t>Szellemi tulajdonjogok a kutatás-fejlesztésben</t>
  </si>
  <si>
    <t>Dr. Svingor Ádám Kristóf</t>
  </si>
  <si>
    <t>P-ITKOZ-0011</t>
  </si>
  <si>
    <t>English for Academic Purposes</t>
  </si>
  <si>
    <t>Sm</t>
  </si>
  <si>
    <t>Dr. Péri Márton</t>
  </si>
  <si>
    <t>P-ITANG-0009</t>
  </si>
  <si>
    <t>English for Academic Purposes II.</t>
  </si>
  <si>
    <t>P-ITANG-0011</t>
  </si>
  <si>
    <t xml:space="preserve"> </t>
  </si>
  <si>
    <t>Skills in programming and data analysis (Total required: 27 credits)
Programozási és adatelemzési ismeretek (Összesen elvárt: 27 kredit)</t>
  </si>
  <si>
    <t>Data Visualization in Bioinformatics and Systems Biology</t>
  </si>
  <si>
    <t>Dr. Pongor Sándor</t>
  </si>
  <si>
    <t>P-ITJEL-0057</t>
  </si>
  <si>
    <t>Optimization Methods</t>
  </si>
  <si>
    <t>Dr. Ruszinkó Miklós</t>
  </si>
  <si>
    <t>P-ITMAT-0041</t>
  </si>
  <si>
    <t>Parallel Programming</t>
  </si>
  <si>
    <t>Dr. Reguly István Zoltán</t>
  </si>
  <si>
    <t>P-ITSZT-0048</t>
  </si>
  <si>
    <t>Scientific Python</t>
  </si>
  <si>
    <t>Dr. Novák Borbála</t>
  </si>
  <si>
    <t>P-ITSZT-0063</t>
  </si>
  <si>
    <t>Dr. Horváth András</t>
  </si>
  <si>
    <t>Data Mining and Machine Learning</t>
  </si>
  <si>
    <t>Dr. Lukács Gergely István</t>
  </si>
  <si>
    <t>P-ITSZT-0053</t>
  </si>
  <si>
    <t>Biostatistics</t>
  </si>
  <si>
    <t>Dr. Juhász János</t>
  </si>
  <si>
    <t>P-ITMAT-0040</t>
  </si>
  <si>
    <t>Programming Methodology</t>
  </si>
  <si>
    <t>Dr. Feldhoffer Gergely</t>
  </si>
  <si>
    <t>P-MIM_T4A</t>
  </si>
  <si>
    <t>nk4</t>
  </si>
  <si>
    <t>Introduction to Artificial Intelligence</t>
  </si>
  <si>
    <t>Dr. Karacs Kristóf Imre</t>
  </si>
  <si>
    <t>P-ITSZT-0022</t>
  </si>
  <si>
    <t>Compulsory credits in fundamentals (kötelező az alapozásban)</t>
  </si>
  <si>
    <t xml:space="preserve">Elective credits in fundamentals (választható az alapozásban) </t>
  </si>
  <si>
    <t>Tutored Research Project for Bioinformatics</t>
  </si>
  <si>
    <t>P-ITLAB-0051</t>
  </si>
  <si>
    <t>k4</t>
  </si>
  <si>
    <t>Data Analysis in Molecular Diagnostics</t>
  </si>
  <si>
    <t>Dr. Ligeti Balázs</t>
  </si>
  <si>
    <t>P-ITMED-0012</t>
  </si>
  <si>
    <t>Integrated Structural Bioinformatics</t>
  </si>
  <si>
    <t>P-ITBIO-0028</t>
  </si>
  <si>
    <t>Molecular Genetics, Genomics and Systems Biology</t>
  </si>
  <si>
    <t>Dr. Tamási Viola</t>
  </si>
  <si>
    <t>P-ITMED-0015</t>
  </si>
  <si>
    <t>k3</t>
  </si>
  <si>
    <t>Proteomics</t>
  </si>
  <si>
    <t>P-ITMED-0032</t>
  </si>
  <si>
    <t>Pharmacology</t>
  </si>
  <si>
    <t>Tóth Pálné Dr. Gyires Klára</t>
  </si>
  <si>
    <t>P-ITMED-0014</t>
  </si>
  <si>
    <t>Macromolecular Modelling</t>
  </si>
  <si>
    <t>Dr. Hegedüs Tamás Zoltán</t>
  </si>
  <si>
    <t>P-ITMED-0033</t>
  </si>
  <si>
    <t>Advanced Sequence Analysis</t>
  </si>
  <si>
    <t>Dr. Dobson-Kálmán Zsófia</t>
  </si>
  <si>
    <t>P-ITJEL-0061</t>
  </si>
  <si>
    <t>Professional Skills Development</t>
  </si>
  <si>
    <t>x</t>
  </si>
  <si>
    <t>1-5</t>
  </si>
  <si>
    <t>Head of Program</t>
  </si>
  <si>
    <t>P-ITPS-0001A…</t>
  </si>
  <si>
    <t>1-5 credits/Subject</t>
  </si>
  <si>
    <t>Total compulsory credits in specialization (össz-kötelező a specializáción)</t>
  </si>
  <si>
    <t>Total C/E credits in specialization (össz-választható a specializáción)</t>
  </si>
  <si>
    <t>Introduction to Functional Neurobiology</t>
  </si>
  <si>
    <t>Dr. Freund Tamás
Dr. Liposits Zsolt
Dr. Kalló Imre</t>
  </si>
  <si>
    <t>P-ITBIO-0037</t>
  </si>
  <si>
    <t>Applied Systems Biology</t>
  </si>
  <si>
    <t>P-TIBIO-0051</t>
  </si>
  <si>
    <t>Stem Cell Biology</t>
  </si>
  <si>
    <t>Dr. Mayer Balázs</t>
  </si>
  <si>
    <t>P-ITMED-0010</t>
  </si>
  <si>
    <t>Parameter Estimation</t>
  </si>
  <si>
    <t>Dr. Szederkényi Gábor</t>
  </si>
  <si>
    <t>P-ITMAT-0026</t>
  </si>
  <si>
    <t>Quantitative Modelling and Control of Nonlinear Molecular Processes</t>
  </si>
  <si>
    <t>P-ITJEL-0031</t>
  </si>
  <si>
    <t>Nonlinear Dynamical Systems</t>
  </si>
  <si>
    <t>Dr. Polcz Péter</t>
  </si>
  <si>
    <t>P-ITEEA-0037</t>
  </si>
  <si>
    <t>Modelling Neurons and Networks</t>
  </si>
  <si>
    <t>Dr. Kalló Imre
(Dr. Káli Szabolcs)</t>
  </si>
  <si>
    <t>P-ITBIO-0040</t>
  </si>
  <si>
    <t>Systems Bioinformatics</t>
  </si>
  <si>
    <t>P-ITBIO-0048</t>
  </si>
  <si>
    <t>Thesis Work I. (IMNI-ABI)</t>
  </si>
  <si>
    <t>Head of program</t>
  </si>
  <si>
    <t>P-SZD-IMNI-ABI1</t>
  </si>
  <si>
    <t>Thesis Work II. (IMNI-ABI)</t>
  </si>
  <si>
    <t>P-SZD-IMNI-ABI2</t>
  </si>
  <si>
    <t>Final Exam (IMNI-ABI)</t>
  </si>
  <si>
    <t>FE</t>
  </si>
  <si>
    <t>P-ZV-IMNI-ABI</t>
  </si>
  <si>
    <t>final certificate</t>
  </si>
  <si>
    <t>Thesis Defense (IMNI-ABI)</t>
  </si>
  <si>
    <t>TD</t>
  </si>
  <si>
    <t>P-SZDV-IMNI-ABI</t>
  </si>
  <si>
    <t>final exam</t>
  </si>
  <si>
    <t>Compulsory Criterion Subjects
Kritériumtárgyak</t>
  </si>
  <si>
    <t xml:space="preserve">Physical Education 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</si>
  <si>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</si>
  <si>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</si>
  <si>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</si>
  <si>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</si>
  <si>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</si>
  <si>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</si>
  <si>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</si>
  <si>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</si>
  <si>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Other Subjects (included in the 5% elective credits)
Egyéb tárgyak (a szabadon felvehető 5 %-ba számít)</t>
  </si>
  <si>
    <t>Elect</t>
  </si>
  <si>
    <t>Internship (IMNI-ABI)</t>
  </si>
  <si>
    <t>Rep (3)</t>
  </si>
  <si>
    <t>P-ITLAB-0052</t>
  </si>
  <si>
    <t>240 hours required</t>
  </si>
  <si>
    <t>Guided Individual Study (Felügyelt önálló tanulás)</t>
  </si>
  <si>
    <t xml:space="preserve">
</t>
  </si>
  <si>
    <t>1-4</t>
  </si>
  <si>
    <t>Dr. Góth Júlia Krisztina</t>
  </si>
  <si>
    <t>P-ITFEL-0001A, …</t>
  </si>
  <si>
    <t>1-4 credits/semester</t>
  </si>
  <si>
    <t>Gyakorlatvezetés</t>
  </si>
  <si>
    <t>Vice Dean for Education</t>
  </si>
  <si>
    <t>P-ITGYV-…</t>
  </si>
  <si>
    <t>English for Erasmus Purposes</t>
  </si>
  <si>
    <t>P-ITANG-0006</t>
  </si>
  <si>
    <t>Other Elective Subjects:</t>
  </si>
  <si>
    <t xml:space="preserve">Mobility Window 
(Subjects non-compliant with the Curriculum) </t>
  </si>
  <si>
    <t>P-ITMOB-0002A, …</t>
  </si>
  <si>
    <t>2 credits/subject</t>
  </si>
  <si>
    <t>(E.g. Erasmus courses)
Subjects may be recognized by the CTC as elective with values of two credits</t>
  </si>
  <si>
    <t>P-ITBIO-0057</t>
  </si>
  <si>
    <t>Dr. Gáspári Zoltán
(Dr. Beke-Somfai Tamás)</t>
  </si>
  <si>
    <t>Applications of Machine Learning in Biotech and Medtech</t>
  </si>
  <si>
    <t>P-ITSZT-0061</t>
  </si>
  <si>
    <t>Specialization in Biomolecular Data Interpretation  (Total required: 30 credits) 
Biomolekuláris adatok értelmezése specializáció (Összesen elvárt: 30 kredit) Dr. Gáspári Zoltán</t>
  </si>
  <si>
    <t>Specialization in System Biology (Total required: 30 credits) 
Rendszerbiológia specializáció (Összesen elvárt: 30 kredit) Dr. Csikász-Nagy Attila</t>
  </si>
  <si>
    <t>Project Work and Thesis Work (Total required: 30 credits)
Labor, diplomamunka (összesen elvárt: 30 kredit)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</si>
</sst>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charset val="1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Calibri"/>
      <family val="2"/>
      <charset val="238"/>
    </font>
    <font>
      <b/>
      <sz val="10"/>
      <name val="Times New Roman"/>
      <family val="1"/>
      <charset val="1"/>
    </font>
    <font>
      <sz val="11"/>
      <color rgb="FF9C0006"/>
      <name val="Calibri"/>
      <family val="2"/>
      <charset val="1"/>
    </font>
    <font>
      <sz val="12"/>
      <color rgb="FFFF0000"/>
      <name val="Times New Roman"/>
      <family val="1"/>
      <charset val="1"/>
    </font>
    <font>
      <strike/>
      <sz val="10"/>
      <color rgb="FFFF0000"/>
      <name val="Times New Roman"/>
      <family val="1"/>
      <charset val="238"/>
    </font>
    <font>
      <sz val="10"/>
      <name val="Calibri"/>
      <family val="2"/>
      <charset val="1"/>
    </font>
    <font>
      <sz val="11"/>
      <color rgb="FF006100"/>
      <name val="Calibri"/>
      <family val="2"/>
      <charset val="1"/>
    </font>
    <font>
      <strike/>
      <sz val="10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sz val="10"/>
      <name val="Arial"/>
      <family val="2"/>
      <charset val="1"/>
    </font>
    <font>
      <i/>
      <sz val="10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7CE"/>
        <bgColor rgb="FFFFA6A6"/>
      </patternFill>
    </fill>
    <fill>
      <patternFill patternType="solid">
        <fgColor rgb="FFC6EFCE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5" fillId="2" borderId="0" applyBorder="0" applyProtection="0"/>
    <xf numFmtId="0" fontId="19" fillId="3" borderId="0" applyBorder="0" applyProtection="0"/>
  </cellStyleXfs>
  <cellXfs count="2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12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vertical="center"/>
    </xf>
    <xf numFmtId="0" fontId="11" fillId="5" borderId="0" xfId="0" applyFont="1" applyFill="1"/>
    <xf numFmtId="0" fontId="1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5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5" fillId="5" borderId="11" xfId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5" fillId="5" borderId="10" xfId="1" applyFill="1" applyBorder="1" applyAlignment="1" applyProtection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5" borderId="1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23" fillId="0" borderId="0" xfId="0" applyFont="1"/>
    <xf numFmtId="0" fontId="7" fillId="0" borderId="2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10" fillId="0" borderId="6" xfId="2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2" fillId="5" borderId="0" xfId="0" applyFont="1" applyFill="1"/>
    <xf numFmtId="0" fontId="0" fillId="5" borderId="0" xfId="0" applyFill="1"/>
    <xf numFmtId="0" fontId="1" fillId="5" borderId="1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49" fontId="1" fillId="5" borderId="11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vertical="center"/>
    </xf>
    <xf numFmtId="0" fontId="7" fillId="5" borderId="1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0" borderId="1" xfId="0" applyFont="1" applyBorder="1"/>
    <xf numFmtId="0" fontId="7" fillId="0" borderId="0" xfId="0" applyFont="1" applyAlignment="1">
      <alignment vertical="center"/>
    </xf>
    <xf numFmtId="0" fontId="0" fillId="0" borderId="1" xfId="0" applyBorder="1"/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vertical="center"/>
    </xf>
    <xf numFmtId="0" fontId="11" fillId="7" borderId="1" xfId="0" applyFont="1" applyFill="1" applyBorder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1" fillId="7" borderId="0" xfId="0" applyFont="1" applyFill="1"/>
    <xf numFmtId="0" fontId="7" fillId="7" borderId="4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6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0" fillId="7" borderId="0" xfId="0" applyFill="1"/>
    <xf numFmtId="0" fontId="18" fillId="7" borderId="6" xfId="2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20" fillId="7" borderId="0" xfId="0" applyFont="1" applyFill="1"/>
    <xf numFmtId="0" fontId="8" fillId="7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0" fontId="26" fillId="5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</cellXfs>
  <cellStyles count="3">
    <cellStyle name="Excel Built-in Bad" xfId="1" xr:uid="{00000000-0005-0000-0000-000006000000}"/>
    <cellStyle name="Excel Built-in Good" xfId="2" xr:uid="{00000000-0005-0000-0000-000007000000}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A6A6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42"/>
  <sheetViews>
    <sheetView tabSelected="1" view="pageLayout" topLeftCell="A74" zoomScale="70" zoomScaleNormal="85" zoomScalePageLayoutView="70" workbookViewId="0">
      <selection activeCell="I93" sqref="I93"/>
    </sheetView>
  </sheetViews>
  <sheetFormatPr defaultColWidth="14.42578125" defaultRowHeight="12.75" x14ac:dyDescent="0.2"/>
  <cols>
    <col min="1" max="1" width="5.28515625" style="2" customWidth="1"/>
    <col min="2" max="2" width="9.28515625" style="2" customWidth="1"/>
    <col min="3" max="3" width="55.85546875" style="2" customWidth="1"/>
    <col min="4" max="6" width="3.28515625" style="2" customWidth="1"/>
    <col min="7" max="7" width="3.140625" style="2" customWidth="1"/>
    <col min="8" max="15" width="3.28515625" style="2" customWidth="1"/>
    <col min="16" max="16" width="13.42578125" style="2" customWidth="1"/>
    <col min="17" max="17" width="11.42578125" style="2" customWidth="1"/>
    <col min="18" max="18" width="27.140625" style="2" customWidth="1"/>
    <col min="19" max="19" width="22.7109375" style="3" customWidth="1"/>
    <col min="20" max="20" width="27.7109375" style="4" customWidth="1"/>
    <col min="21" max="21" width="37.140625" style="2" customWidth="1"/>
    <col min="22" max="22" width="34.7109375" style="5" customWidth="1"/>
    <col min="23" max="23" width="24.85546875" style="6" customWidth="1"/>
    <col min="24" max="38" width="6.140625" customWidth="1"/>
  </cols>
  <sheetData>
    <row r="1" spans="1:39" ht="54.75" customHeight="1" x14ac:dyDescent="0.2">
      <c r="A1" s="7"/>
      <c r="B1" s="8" t="s">
        <v>0</v>
      </c>
      <c r="C1" s="8" t="s">
        <v>1</v>
      </c>
      <c r="D1" s="258" t="s">
        <v>2</v>
      </c>
      <c r="E1" s="258"/>
      <c r="F1" s="258"/>
      <c r="G1" s="258" t="s">
        <v>3</v>
      </c>
      <c r="H1" s="258"/>
      <c r="I1" s="258"/>
      <c r="J1" s="258" t="s">
        <v>4</v>
      </c>
      <c r="K1" s="258"/>
      <c r="L1" s="258"/>
      <c r="M1" s="258" t="s">
        <v>5</v>
      </c>
      <c r="N1" s="258"/>
      <c r="O1" s="258"/>
      <c r="P1" s="8" t="s">
        <v>6</v>
      </c>
      <c r="Q1" s="7" t="s">
        <v>7</v>
      </c>
      <c r="R1" s="8" t="s">
        <v>8</v>
      </c>
      <c r="S1" s="8" t="s">
        <v>9</v>
      </c>
      <c r="T1" s="8" t="s">
        <v>10</v>
      </c>
      <c r="U1" s="8" t="s">
        <v>11</v>
      </c>
      <c r="V1" s="9" t="s">
        <v>12</v>
      </c>
      <c r="W1" s="10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9" ht="45" customHeight="1" x14ac:dyDescent="0.2">
      <c r="A2" s="12"/>
      <c r="B2" s="8"/>
      <c r="C2" s="13"/>
      <c r="D2" s="14" t="s">
        <v>13</v>
      </c>
      <c r="E2" s="14" t="s">
        <v>14</v>
      </c>
      <c r="F2" s="14" t="s">
        <v>15</v>
      </c>
      <c r="G2" s="14" t="s">
        <v>13</v>
      </c>
      <c r="H2" s="14" t="s">
        <v>14</v>
      </c>
      <c r="I2" s="14" t="s">
        <v>15</v>
      </c>
      <c r="J2" s="14" t="s">
        <v>13</v>
      </c>
      <c r="K2" s="14" t="s">
        <v>14</v>
      </c>
      <c r="L2" s="14" t="s">
        <v>15</v>
      </c>
      <c r="M2" s="14" t="s">
        <v>13</v>
      </c>
      <c r="N2" s="14" t="s">
        <v>14</v>
      </c>
      <c r="O2" s="14" t="s">
        <v>15</v>
      </c>
      <c r="P2" s="7"/>
      <c r="Q2" s="7"/>
      <c r="R2" s="15"/>
      <c r="S2" s="13"/>
      <c r="T2" s="13"/>
      <c r="U2" s="15"/>
      <c r="V2" s="16"/>
      <c r="W2" s="10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9" ht="35.25" customHeight="1" x14ac:dyDescent="0.2">
      <c r="A3" s="259" t="s">
        <v>16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10"/>
      <c r="X3" s="11"/>
      <c r="Y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9" ht="35.25" customHeight="1" x14ac:dyDescent="0.2">
      <c r="A4" s="17" t="s">
        <v>17</v>
      </c>
      <c r="B4" s="18" t="s">
        <v>18</v>
      </c>
      <c r="C4" s="19" t="s">
        <v>20</v>
      </c>
      <c r="D4" s="20"/>
      <c r="E4" s="21"/>
      <c r="F4" s="22"/>
      <c r="G4" s="20">
        <v>2</v>
      </c>
      <c r="H4" s="21">
        <v>2</v>
      </c>
      <c r="I4" s="22">
        <v>0</v>
      </c>
      <c r="J4" s="20"/>
      <c r="K4" s="21"/>
      <c r="L4" s="22"/>
      <c r="M4" s="20"/>
      <c r="N4" s="21"/>
      <c r="O4" s="22"/>
      <c r="P4" s="23" t="s">
        <v>19</v>
      </c>
      <c r="Q4" s="18">
        <v>5</v>
      </c>
      <c r="R4" s="24" t="s">
        <v>21</v>
      </c>
      <c r="S4" s="19" t="s">
        <v>22</v>
      </c>
      <c r="T4" s="221"/>
      <c r="U4" s="221"/>
      <c r="V4" s="109"/>
      <c r="W4" s="10"/>
      <c r="X4" s="11"/>
      <c r="Y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9" ht="30.75" customHeight="1" x14ac:dyDescent="0.2">
      <c r="A5" s="17" t="s">
        <v>17</v>
      </c>
      <c r="B5" s="18" t="s">
        <v>18</v>
      </c>
      <c r="C5" s="19" t="s">
        <v>23</v>
      </c>
      <c r="D5" s="20"/>
      <c r="E5" s="21"/>
      <c r="F5" s="22"/>
      <c r="G5" s="20">
        <v>2</v>
      </c>
      <c r="H5" s="21">
        <v>0</v>
      </c>
      <c r="I5" s="22">
        <v>0</v>
      </c>
      <c r="J5" s="20"/>
      <c r="K5" s="21"/>
      <c r="L5" s="22"/>
      <c r="M5" s="20"/>
      <c r="N5" s="21"/>
      <c r="O5" s="22"/>
      <c r="P5" s="23" t="s">
        <v>19</v>
      </c>
      <c r="Q5" s="18">
        <v>2</v>
      </c>
      <c r="R5" s="26" t="s">
        <v>24</v>
      </c>
      <c r="S5" s="19" t="s">
        <v>25</v>
      </c>
      <c r="T5" s="221"/>
      <c r="U5" s="221"/>
      <c r="V5" s="109"/>
      <c r="W5" s="10"/>
      <c r="X5" s="11"/>
      <c r="Y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9" ht="30" customHeight="1" x14ac:dyDescent="0.2">
      <c r="A6" s="17" t="s">
        <v>17</v>
      </c>
      <c r="B6" s="18" t="s">
        <v>18</v>
      </c>
      <c r="C6" s="19" t="s">
        <v>26</v>
      </c>
      <c r="D6" s="20"/>
      <c r="E6" s="21"/>
      <c r="F6" s="22"/>
      <c r="G6" s="20">
        <v>3</v>
      </c>
      <c r="H6" s="21">
        <v>1</v>
      </c>
      <c r="I6" s="22">
        <v>0</v>
      </c>
      <c r="J6" s="20"/>
      <c r="K6" s="21"/>
      <c r="L6" s="22"/>
      <c r="M6" s="20"/>
      <c r="N6" s="21"/>
      <c r="O6" s="22"/>
      <c r="P6" s="23" t="s">
        <v>19</v>
      </c>
      <c r="Q6" s="18">
        <v>5</v>
      </c>
      <c r="R6" s="24" t="s">
        <v>27</v>
      </c>
      <c r="S6" s="19" t="s">
        <v>28</v>
      </c>
      <c r="T6" s="221"/>
      <c r="U6" s="221"/>
      <c r="V6" s="109"/>
      <c r="W6" s="10"/>
      <c r="X6" s="11"/>
      <c r="Y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9" s="231" customFormat="1" ht="25.5" x14ac:dyDescent="0.2">
      <c r="A7" s="222" t="s">
        <v>17</v>
      </c>
      <c r="B7" s="222" t="s">
        <v>18</v>
      </c>
      <c r="C7" s="223" t="s">
        <v>36</v>
      </c>
      <c r="D7" s="20"/>
      <c r="E7" s="21"/>
      <c r="F7" s="22"/>
      <c r="G7" s="20">
        <v>4</v>
      </c>
      <c r="H7" s="21">
        <v>0</v>
      </c>
      <c r="I7" s="22">
        <v>0</v>
      </c>
      <c r="J7" s="20"/>
      <c r="K7" s="21"/>
      <c r="L7" s="22"/>
      <c r="M7" s="20"/>
      <c r="N7" s="21"/>
      <c r="O7" s="22"/>
      <c r="P7" s="224" t="s">
        <v>19</v>
      </c>
      <c r="Q7" s="222">
        <v>5</v>
      </c>
      <c r="R7" s="225" t="s">
        <v>191</v>
      </c>
      <c r="S7" s="226" t="s">
        <v>190</v>
      </c>
      <c r="T7" s="227"/>
      <c r="U7" s="227"/>
      <c r="V7" s="228"/>
      <c r="W7" s="10"/>
      <c r="X7" s="230"/>
      <c r="Y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</row>
    <row r="8" spans="1:39" ht="28.5" customHeight="1" x14ac:dyDescent="0.2">
      <c r="A8" s="17" t="s">
        <v>29</v>
      </c>
      <c r="B8" s="18" t="s">
        <v>30</v>
      </c>
      <c r="C8" s="19" t="s">
        <v>31</v>
      </c>
      <c r="D8" s="20"/>
      <c r="E8" s="21"/>
      <c r="F8" s="22"/>
      <c r="G8" s="20">
        <v>0</v>
      </c>
      <c r="H8" s="21">
        <v>2</v>
      </c>
      <c r="I8" s="22">
        <v>0</v>
      </c>
      <c r="J8" s="20"/>
      <c r="K8" s="21"/>
      <c r="L8" s="22"/>
      <c r="M8" s="20"/>
      <c r="N8" s="21"/>
      <c r="O8" s="22"/>
      <c r="P8" s="23" t="s">
        <v>19</v>
      </c>
      <c r="Q8" s="18">
        <v>3</v>
      </c>
      <c r="R8" s="26" t="s">
        <v>32</v>
      </c>
      <c r="S8" s="19" t="s">
        <v>33</v>
      </c>
      <c r="T8" s="221"/>
      <c r="U8" s="221"/>
      <c r="V8" s="109"/>
      <c r="W8" s="10"/>
      <c r="X8" s="11"/>
      <c r="Y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9" ht="24.75" customHeight="1" x14ac:dyDescent="0.2">
      <c r="A9" s="29" t="s">
        <v>37</v>
      </c>
      <c r="B9" s="18" t="s">
        <v>30</v>
      </c>
      <c r="C9" s="30" t="s">
        <v>38</v>
      </c>
      <c r="D9" s="31">
        <v>2</v>
      </c>
      <c r="E9" s="32">
        <v>0</v>
      </c>
      <c r="F9" s="33">
        <v>0</v>
      </c>
      <c r="G9" s="31"/>
      <c r="H9" s="32"/>
      <c r="I9" s="33"/>
      <c r="J9" s="31"/>
      <c r="K9" s="32"/>
      <c r="L9" s="33"/>
      <c r="M9" s="31"/>
      <c r="N9" s="32"/>
      <c r="O9" s="33"/>
      <c r="P9" s="23" t="s">
        <v>19</v>
      </c>
      <c r="Q9" s="12">
        <v>3</v>
      </c>
      <c r="R9" s="27" t="s">
        <v>39</v>
      </c>
      <c r="S9" s="27" t="s">
        <v>40</v>
      </c>
      <c r="T9" s="30"/>
      <c r="U9" s="27"/>
      <c r="V9" s="16"/>
      <c r="W9" s="10"/>
      <c r="X9" s="11"/>
      <c r="Y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9" s="38" customFormat="1" ht="26.25" customHeight="1" x14ac:dyDescent="0.2">
      <c r="A10" s="34" t="s">
        <v>37</v>
      </c>
      <c r="B10" s="18" t="s">
        <v>30</v>
      </c>
      <c r="C10" s="25" t="s">
        <v>41</v>
      </c>
      <c r="D10" s="20">
        <v>2</v>
      </c>
      <c r="E10" s="21">
        <v>0</v>
      </c>
      <c r="F10" s="22">
        <v>2</v>
      </c>
      <c r="G10" s="20"/>
      <c r="H10" s="35"/>
      <c r="I10" s="23"/>
      <c r="J10" s="20"/>
      <c r="K10" s="21"/>
      <c r="L10" s="22"/>
      <c r="M10" s="20"/>
      <c r="N10" s="21"/>
      <c r="O10" s="22"/>
      <c r="P10" s="23" t="s">
        <v>19</v>
      </c>
      <c r="Q10" s="18">
        <v>5</v>
      </c>
      <c r="R10" s="24" t="s">
        <v>42</v>
      </c>
      <c r="S10" s="25" t="s">
        <v>43</v>
      </c>
      <c r="T10" s="25" t="s">
        <v>20</v>
      </c>
      <c r="U10" s="24"/>
      <c r="V10" s="24"/>
      <c r="W10" s="10"/>
      <c r="X10" s="37"/>
      <c r="Y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9" ht="24.75" customHeight="1" x14ac:dyDescent="0.2">
      <c r="A11" s="11"/>
      <c r="B11" s="39"/>
      <c r="C11" s="40" t="s">
        <v>44</v>
      </c>
      <c r="D11" s="41">
        <f>SUMIF(A4:A10,"k1",Q4:Q10)</f>
        <v>0</v>
      </c>
      <c r="E11" s="42"/>
      <c r="F11" s="43"/>
      <c r="G11" s="41">
        <f>SUMIF(A4:A10,"k2",Q4:Q10)</f>
        <v>17</v>
      </c>
      <c r="H11" s="42"/>
      <c r="I11" s="43"/>
      <c r="J11" s="41">
        <f>SUMIF(A4:A10,"k3",Q4:Q10)</f>
        <v>0</v>
      </c>
      <c r="K11" s="32"/>
      <c r="L11" s="33"/>
      <c r="M11" s="41">
        <f>SUMIF(A4:A10,"k4",Q4:Q10)</f>
        <v>0</v>
      </c>
      <c r="N11" s="42"/>
      <c r="O11" s="43"/>
      <c r="P11" s="44">
        <f>SUM(D11:O11)</f>
        <v>17</v>
      </c>
      <c r="Q11" s="45">
        <f>SUMIF(B4:B10,"Comp",Q4:Q10)</f>
        <v>17</v>
      </c>
      <c r="R11" s="46"/>
      <c r="S11" s="4"/>
      <c r="U11" s="10"/>
      <c r="V11" s="47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9" ht="27" customHeight="1" x14ac:dyDescent="0.2">
      <c r="A12" s="11"/>
      <c r="B12" s="39"/>
      <c r="C12" s="48" t="s">
        <v>45</v>
      </c>
      <c r="D12" s="31">
        <f>SUMIF(A4:A10,"nk1",Q4:Q10)</f>
        <v>8</v>
      </c>
      <c r="E12" s="32"/>
      <c r="F12" s="33"/>
      <c r="G12" s="31">
        <f>SUMIF(A4:A10,"nk2",Q4:Q10)</f>
        <v>3</v>
      </c>
      <c r="H12" s="32"/>
      <c r="I12" s="33"/>
      <c r="J12" s="31">
        <f>SUMIF(A4:A10,"nk3",Q4:Q10)</f>
        <v>0</v>
      </c>
      <c r="K12" s="32"/>
      <c r="L12" s="33"/>
      <c r="M12" s="31">
        <f>SUMIF(A4:A10,"nk4",Q4:Q10)</f>
        <v>0</v>
      </c>
      <c r="N12" s="32"/>
      <c r="O12" s="33"/>
      <c r="P12" s="32">
        <f>SUM(D12:O12)</f>
        <v>11</v>
      </c>
      <c r="Q12" s="41">
        <f>SUMIF(B4:B10,"C/E",Q4:Q10)</f>
        <v>11</v>
      </c>
      <c r="R12" s="46"/>
      <c r="S12" s="4"/>
      <c r="U12" s="10"/>
      <c r="V12" s="47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9" ht="17.25" customHeight="1" x14ac:dyDescent="0.2">
      <c r="A13" s="3"/>
      <c r="B13" s="3"/>
      <c r="C13" s="4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9"/>
      <c r="Q13" s="49"/>
      <c r="R13" s="3"/>
      <c r="U13" s="3"/>
      <c r="V13" s="50"/>
      <c r="W13" s="10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9" ht="34.5" customHeight="1" x14ac:dyDescent="0.2">
      <c r="A14" s="263" t="s">
        <v>46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10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9" s="38" customFormat="1" ht="25.5" customHeight="1" x14ac:dyDescent="0.2">
      <c r="A15" s="18" t="s">
        <v>47</v>
      </c>
      <c r="B15" s="18" t="s">
        <v>30</v>
      </c>
      <c r="C15" s="51" t="s">
        <v>48</v>
      </c>
      <c r="D15" s="52"/>
      <c r="E15" s="53"/>
      <c r="F15" s="54"/>
      <c r="G15" s="20"/>
      <c r="H15" s="21"/>
      <c r="I15" s="22"/>
      <c r="J15" s="53">
        <v>2</v>
      </c>
      <c r="K15" s="53">
        <v>1</v>
      </c>
      <c r="L15" s="54">
        <v>0</v>
      </c>
      <c r="M15" s="52"/>
      <c r="N15" s="53"/>
      <c r="O15" s="54"/>
      <c r="P15" s="54" t="s">
        <v>19</v>
      </c>
      <c r="Q15" s="55">
        <v>3</v>
      </c>
      <c r="R15" s="56" t="s">
        <v>49</v>
      </c>
      <c r="S15" s="57" t="s">
        <v>50</v>
      </c>
      <c r="T15" s="57"/>
      <c r="U15" s="58"/>
      <c r="V15" s="58"/>
      <c r="W15" s="36"/>
      <c r="X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9" ht="27" customHeight="1" x14ac:dyDescent="0.2">
      <c r="A16" s="1" t="s">
        <v>29</v>
      </c>
      <c r="B16" s="18" t="s">
        <v>30</v>
      </c>
      <c r="C16" s="59" t="s">
        <v>51</v>
      </c>
      <c r="D16" s="60"/>
      <c r="E16" s="11"/>
      <c r="F16" s="61"/>
      <c r="G16" s="11">
        <v>2</v>
      </c>
      <c r="H16" s="11">
        <v>0</v>
      </c>
      <c r="I16" s="11">
        <v>0</v>
      </c>
      <c r="J16" s="60"/>
      <c r="K16" s="11"/>
      <c r="L16" s="61"/>
      <c r="M16" s="11"/>
      <c r="N16" s="11"/>
      <c r="O16" s="11"/>
      <c r="P16" s="62" t="s">
        <v>19</v>
      </c>
      <c r="Q16" s="62">
        <v>3</v>
      </c>
      <c r="R16" s="63" t="s">
        <v>52</v>
      </c>
      <c r="S16" s="27" t="s">
        <v>53</v>
      </c>
      <c r="T16" s="64"/>
      <c r="U16" s="65"/>
      <c r="V16" s="66"/>
      <c r="W16" s="10"/>
      <c r="X16" s="11"/>
      <c r="Y16" s="67"/>
      <c r="Z16" s="67"/>
      <c r="AA16" s="67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67"/>
    </row>
    <row r="17" spans="1:38" s="38" customFormat="1" ht="30" customHeight="1" x14ac:dyDescent="0.2">
      <c r="A17" s="68" t="s">
        <v>29</v>
      </c>
      <c r="B17" s="18" t="s">
        <v>30</v>
      </c>
      <c r="C17" s="69" t="s">
        <v>54</v>
      </c>
      <c r="D17" s="20"/>
      <c r="E17" s="21"/>
      <c r="F17" s="22"/>
      <c r="G17" s="70">
        <v>1</v>
      </c>
      <c r="H17" s="71">
        <v>1</v>
      </c>
      <c r="I17" s="72">
        <v>0</v>
      </c>
      <c r="J17" s="20"/>
      <c r="K17" s="21"/>
      <c r="L17" s="22"/>
      <c r="M17" s="20"/>
      <c r="N17" s="21"/>
      <c r="O17" s="22"/>
      <c r="P17" s="23" t="s">
        <v>19</v>
      </c>
      <c r="Q17" s="68">
        <v>2</v>
      </c>
      <c r="R17" s="24" t="s">
        <v>55</v>
      </c>
      <c r="S17" s="19" t="s">
        <v>56</v>
      </c>
      <c r="T17" s="25"/>
      <c r="U17" s="19"/>
      <c r="V17" s="19"/>
      <c r="W17" s="36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</row>
    <row r="18" spans="1:38" s="82" customFormat="1" ht="30" customHeight="1" x14ac:dyDescent="0.2">
      <c r="A18" s="74" t="s">
        <v>37</v>
      </c>
      <c r="B18" s="75" t="s">
        <v>30</v>
      </c>
      <c r="C18" s="69" t="s">
        <v>57</v>
      </c>
      <c r="D18" s="20">
        <v>0</v>
      </c>
      <c r="E18" s="21">
        <v>3</v>
      </c>
      <c r="F18" s="22">
        <v>0</v>
      </c>
      <c r="G18" s="70"/>
      <c r="H18" s="71"/>
      <c r="I18" s="72"/>
      <c r="J18" s="20"/>
      <c r="K18" s="21"/>
      <c r="L18" s="22"/>
      <c r="M18" s="20"/>
      <c r="N18" s="21"/>
      <c r="O18" s="22"/>
      <c r="P18" s="76" t="s">
        <v>58</v>
      </c>
      <c r="Q18" s="74">
        <v>3</v>
      </c>
      <c r="R18" s="77" t="s">
        <v>59</v>
      </c>
      <c r="S18" s="78" t="s">
        <v>60</v>
      </c>
      <c r="T18" s="79"/>
      <c r="U18" s="78"/>
      <c r="V18" s="78"/>
      <c r="W18" s="80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</row>
    <row r="19" spans="1:38" s="82" customFormat="1" ht="30" customHeight="1" x14ac:dyDescent="0.2">
      <c r="A19" s="74" t="s">
        <v>29</v>
      </c>
      <c r="B19" s="75" t="s">
        <v>30</v>
      </c>
      <c r="C19" s="69" t="s">
        <v>61</v>
      </c>
      <c r="D19" s="20"/>
      <c r="E19" s="21"/>
      <c r="F19" s="22"/>
      <c r="G19" s="70">
        <v>0</v>
      </c>
      <c r="H19" s="71">
        <v>3</v>
      </c>
      <c r="I19" s="72">
        <v>0</v>
      </c>
      <c r="J19" s="20"/>
      <c r="K19" s="21"/>
      <c r="L19" s="22"/>
      <c r="M19" s="20"/>
      <c r="N19" s="21"/>
      <c r="O19" s="22"/>
      <c r="P19" s="76" t="s">
        <v>58</v>
      </c>
      <c r="Q19" s="74">
        <v>3</v>
      </c>
      <c r="R19" s="77" t="s">
        <v>59</v>
      </c>
      <c r="S19" s="78" t="s">
        <v>62</v>
      </c>
      <c r="T19" s="79"/>
      <c r="U19" s="78"/>
      <c r="V19" s="78"/>
      <c r="W19" s="80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</row>
    <row r="20" spans="1:38" ht="24.75" customHeight="1" x14ac:dyDescent="0.2">
      <c r="A20" s="11"/>
      <c r="B20" s="83"/>
      <c r="C20" s="84" t="s">
        <v>44</v>
      </c>
      <c r="D20" s="45">
        <f>SUMIF(A15:A19,"k1",Q15:Q19)</f>
        <v>0</v>
      </c>
      <c r="E20" s="85"/>
      <c r="F20" s="85"/>
      <c r="G20" s="45">
        <f>SUMIF(A15:A19,"k2",Q15:Q19)</f>
        <v>0</v>
      </c>
      <c r="H20" s="85"/>
      <c r="I20" s="85"/>
      <c r="J20" s="45">
        <f>SUMIF(A15:A19,"k3",Q15:Q19)</f>
        <v>0</v>
      </c>
      <c r="K20" s="85"/>
      <c r="L20" s="85"/>
      <c r="M20" s="45">
        <f>SUMIF(A15:A19,"k4",Q15:Q19)</f>
        <v>0</v>
      </c>
      <c r="N20" s="85"/>
      <c r="O20" s="85"/>
      <c r="P20" s="62">
        <f>SUM(D20:O20)</f>
        <v>0</v>
      </c>
      <c r="Q20" s="41">
        <f>SUMIF(B15:B19,"Comp",Q15:Q19)</f>
        <v>0</v>
      </c>
      <c r="R20" s="86"/>
      <c r="S20" s="87"/>
      <c r="T20" s="87"/>
      <c r="U20" s="88"/>
      <c r="V20" s="89"/>
      <c r="W20" s="10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30" customHeight="1" x14ac:dyDescent="0.2">
      <c r="A21" s="11"/>
      <c r="B21" s="83"/>
      <c r="C21" s="90" t="s">
        <v>45</v>
      </c>
      <c r="D21" s="62">
        <f>SUMIF(A15:A19,"nk1",Q15:Q19)</f>
        <v>3</v>
      </c>
      <c r="E21" s="44"/>
      <c r="F21" s="44"/>
      <c r="G21" s="62">
        <f>SUMIF(A15:A19,"nk2",Q15:Q19)</f>
        <v>8</v>
      </c>
      <c r="H21" s="44"/>
      <c r="I21" s="44"/>
      <c r="J21" s="62">
        <f>SUMIF(A15:A19,"nk3",Q15:Q19)</f>
        <v>3</v>
      </c>
      <c r="K21" s="44"/>
      <c r="L21" s="44"/>
      <c r="M21" s="62">
        <f>SUMIF(A15:A19,"nk4",Q15:Q19)</f>
        <v>0</v>
      </c>
      <c r="N21" s="44"/>
      <c r="O21" s="44"/>
      <c r="P21" s="62">
        <f>SUM(D21:O21)</f>
        <v>14</v>
      </c>
      <c r="Q21" s="45">
        <f>SUMIF(B15:B19,"C/E",Q15:Q19)</f>
        <v>14</v>
      </c>
      <c r="R21" s="46"/>
      <c r="S21" s="4"/>
      <c r="U21" s="10"/>
      <c r="V21" s="47"/>
      <c r="W21" s="10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7.25" customHeight="1" x14ac:dyDescent="0.2">
      <c r="A22" s="11"/>
      <c r="B22" s="83"/>
      <c r="C22" s="87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 t="s">
        <v>63</v>
      </c>
      <c r="R22" s="10"/>
      <c r="S22" s="4"/>
      <c r="U22" s="10"/>
      <c r="V22" s="47"/>
      <c r="W22" s="10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35.25" customHeight="1" x14ac:dyDescent="0.2">
      <c r="A23" s="264" t="s">
        <v>64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10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s="38" customFormat="1" ht="27.75" customHeight="1" x14ac:dyDescent="0.2">
      <c r="A24" s="18" t="s">
        <v>17</v>
      </c>
      <c r="B24" s="18" t="s">
        <v>18</v>
      </c>
      <c r="C24" s="109" t="s">
        <v>65</v>
      </c>
      <c r="D24" s="20"/>
      <c r="E24" s="21"/>
      <c r="F24" s="22"/>
      <c r="G24" s="20">
        <v>1</v>
      </c>
      <c r="H24" s="21">
        <v>0</v>
      </c>
      <c r="I24" s="22">
        <v>1</v>
      </c>
      <c r="J24" s="21"/>
      <c r="K24" s="21"/>
      <c r="L24" s="21"/>
      <c r="M24" s="20"/>
      <c r="N24" s="21"/>
      <c r="O24" s="21"/>
      <c r="P24" s="20" t="s">
        <v>58</v>
      </c>
      <c r="Q24" s="20">
        <v>2</v>
      </c>
      <c r="R24" s="178" t="s">
        <v>66</v>
      </c>
      <c r="S24" s="25" t="s">
        <v>67</v>
      </c>
      <c r="T24" s="25"/>
      <c r="U24" s="24"/>
      <c r="V24" s="24"/>
      <c r="W24" s="36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 s="38" customFormat="1" ht="24.75" customHeight="1" x14ac:dyDescent="0.2">
      <c r="A25" s="18" t="s">
        <v>17</v>
      </c>
      <c r="B25" s="18" t="s">
        <v>18</v>
      </c>
      <c r="C25" s="103" t="s">
        <v>74</v>
      </c>
      <c r="D25" s="93"/>
      <c r="E25" s="94"/>
      <c r="F25" s="95"/>
      <c r="G25" s="94">
        <v>0</v>
      </c>
      <c r="H25" s="94">
        <v>0</v>
      </c>
      <c r="I25" s="95">
        <v>2</v>
      </c>
      <c r="J25" s="37"/>
      <c r="K25" s="37"/>
      <c r="L25" s="97"/>
      <c r="M25" s="37"/>
      <c r="N25" s="37"/>
      <c r="O25" s="37"/>
      <c r="P25" s="96" t="s">
        <v>58</v>
      </c>
      <c r="Q25" s="96">
        <v>3</v>
      </c>
      <c r="R25" s="98" t="s">
        <v>75</v>
      </c>
      <c r="S25" s="104" t="s">
        <v>76</v>
      </c>
      <c r="T25" s="105"/>
      <c r="U25" s="106"/>
      <c r="V25" s="107"/>
      <c r="W25" s="36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 s="231" customFormat="1" ht="27" customHeight="1" x14ac:dyDescent="0.2">
      <c r="A26" s="229" t="s">
        <v>34</v>
      </c>
      <c r="B26" s="229" t="s">
        <v>18</v>
      </c>
      <c r="C26" s="232" t="s">
        <v>192</v>
      </c>
      <c r="D26" s="233">
        <v>1</v>
      </c>
      <c r="E26" s="233">
        <v>0</v>
      </c>
      <c r="F26" s="234">
        <v>3</v>
      </c>
      <c r="G26" s="21"/>
      <c r="H26" s="21"/>
      <c r="I26" s="22"/>
      <c r="J26" s="21"/>
      <c r="K26" s="21"/>
      <c r="L26" s="22"/>
      <c r="M26" s="21"/>
      <c r="N26" s="21"/>
      <c r="O26" s="22"/>
      <c r="P26" s="234" t="s">
        <v>19</v>
      </c>
      <c r="Q26" s="234">
        <v>5</v>
      </c>
      <c r="R26" s="232" t="s">
        <v>77</v>
      </c>
      <c r="S26" s="235" t="s">
        <v>193</v>
      </c>
      <c r="T26" s="236"/>
      <c r="U26" s="232"/>
      <c r="V26" s="237"/>
      <c r="W26" s="238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</row>
    <row r="27" spans="1:38" ht="27" customHeight="1" x14ac:dyDescent="0.2">
      <c r="A27" s="12" t="s">
        <v>34</v>
      </c>
      <c r="B27" s="18" t="s">
        <v>18</v>
      </c>
      <c r="C27" s="110" t="s">
        <v>78</v>
      </c>
      <c r="D27" s="11">
        <v>2</v>
      </c>
      <c r="E27" s="11">
        <v>1</v>
      </c>
      <c r="F27" s="11">
        <v>1</v>
      </c>
      <c r="G27" s="62"/>
      <c r="H27" s="44"/>
      <c r="I27" s="111"/>
      <c r="J27" s="21"/>
      <c r="K27" s="21"/>
      <c r="L27" s="22"/>
      <c r="M27" s="21"/>
      <c r="N27" s="21"/>
      <c r="O27" s="22"/>
      <c r="P27" s="44" t="s">
        <v>19</v>
      </c>
      <c r="Q27" s="62">
        <v>5</v>
      </c>
      <c r="R27" s="63" t="s">
        <v>79</v>
      </c>
      <c r="S27" s="112" t="s">
        <v>80</v>
      </c>
      <c r="T27" s="112"/>
      <c r="U27" s="63"/>
      <c r="V27" s="113"/>
      <c r="W27" s="1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25.5" customHeight="1" x14ac:dyDescent="0.2">
      <c r="A28" s="12" t="s">
        <v>34</v>
      </c>
      <c r="B28" s="18" t="s">
        <v>18</v>
      </c>
      <c r="C28" s="114" t="s">
        <v>81</v>
      </c>
      <c r="D28" s="20">
        <v>2</v>
      </c>
      <c r="E28" s="21">
        <v>2</v>
      </c>
      <c r="F28" s="22">
        <v>0</v>
      </c>
      <c r="G28" s="21"/>
      <c r="H28" s="21"/>
      <c r="I28" s="22"/>
      <c r="J28" s="21"/>
      <c r="K28" s="21"/>
      <c r="L28" s="22"/>
      <c r="M28" s="21"/>
      <c r="N28" s="21"/>
      <c r="O28" s="22"/>
      <c r="P28" s="32" t="s">
        <v>19</v>
      </c>
      <c r="Q28" s="31">
        <v>5</v>
      </c>
      <c r="R28" s="27" t="s">
        <v>82</v>
      </c>
      <c r="S28" s="115" t="s">
        <v>83</v>
      </c>
      <c r="T28" s="116"/>
      <c r="U28" s="27"/>
      <c r="V28" s="117"/>
      <c r="W28" s="10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s="38" customFormat="1" ht="25.5" customHeight="1" x14ac:dyDescent="0.2">
      <c r="A29" s="18" t="s">
        <v>29</v>
      </c>
      <c r="B29" s="18" t="s">
        <v>30</v>
      </c>
      <c r="C29" s="92" t="s">
        <v>68</v>
      </c>
      <c r="D29" s="93"/>
      <c r="E29" s="94"/>
      <c r="F29" s="95"/>
      <c r="G29" s="93">
        <v>2</v>
      </c>
      <c r="H29" s="94">
        <v>1</v>
      </c>
      <c r="I29" s="95">
        <v>0</v>
      </c>
      <c r="J29" s="96"/>
      <c r="K29" s="37"/>
      <c r="L29" s="97"/>
      <c r="M29" s="37"/>
      <c r="N29" s="37"/>
      <c r="O29" s="37"/>
      <c r="P29" s="96" t="s">
        <v>19</v>
      </c>
      <c r="Q29" s="96">
        <v>4</v>
      </c>
      <c r="R29" s="98" t="s">
        <v>69</v>
      </c>
      <c r="S29" s="99" t="s">
        <v>70</v>
      </c>
      <c r="T29" s="100"/>
      <c r="U29" s="101"/>
      <c r="V29" s="58"/>
      <c r="W29" s="36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</row>
    <row r="30" spans="1:38" s="38" customFormat="1" ht="27" customHeight="1" x14ac:dyDescent="0.2">
      <c r="A30" s="18" t="s">
        <v>29</v>
      </c>
      <c r="B30" s="18" t="s">
        <v>30</v>
      </c>
      <c r="C30" s="102" t="s">
        <v>71</v>
      </c>
      <c r="D30" s="21"/>
      <c r="E30" s="21"/>
      <c r="F30" s="22"/>
      <c r="G30" s="21">
        <v>0</v>
      </c>
      <c r="H30" s="21">
        <v>0</v>
      </c>
      <c r="I30" s="22">
        <v>3</v>
      </c>
      <c r="J30" s="21"/>
      <c r="K30" s="21"/>
      <c r="L30" s="22"/>
      <c r="M30" s="21"/>
      <c r="N30" s="21"/>
      <c r="O30" s="22"/>
      <c r="P30" s="18" t="s">
        <v>58</v>
      </c>
      <c r="Q30" s="18">
        <v>3</v>
      </c>
      <c r="R30" s="24" t="s">
        <v>72</v>
      </c>
      <c r="S30" s="24" t="s">
        <v>73</v>
      </c>
      <c r="T30" s="25"/>
      <c r="U30" s="24"/>
      <c r="V30" s="24"/>
      <c r="W30" s="36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</row>
    <row r="31" spans="1:38" s="38" customFormat="1" ht="28.5" customHeight="1" x14ac:dyDescent="0.2">
      <c r="A31" s="18" t="s">
        <v>37</v>
      </c>
      <c r="B31" s="18" t="s">
        <v>30</v>
      </c>
      <c r="C31" s="109" t="s">
        <v>84</v>
      </c>
      <c r="D31" s="21">
        <v>2</v>
      </c>
      <c r="E31" s="21">
        <v>0</v>
      </c>
      <c r="F31" s="22">
        <v>2</v>
      </c>
      <c r="G31" s="21"/>
      <c r="H31" s="21"/>
      <c r="I31" s="22"/>
      <c r="J31" s="21"/>
      <c r="K31" s="21"/>
      <c r="L31" s="22"/>
      <c r="M31" s="21"/>
      <c r="N31" s="21"/>
      <c r="O31" s="22"/>
      <c r="P31" s="52" t="s">
        <v>19</v>
      </c>
      <c r="Q31" s="52">
        <v>5</v>
      </c>
      <c r="R31" s="56" t="s">
        <v>85</v>
      </c>
      <c r="S31" s="57" t="s">
        <v>86</v>
      </c>
      <c r="T31" s="57"/>
      <c r="U31" s="58"/>
      <c r="V31" s="58"/>
      <c r="W31" s="36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spans="1:38" ht="24.75" customHeight="1" x14ac:dyDescent="0.2">
      <c r="A32" s="12" t="s">
        <v>87</v>
      </c>
      <c r="B32" s="18" t="s">
        <v>30</v>
      </c>
      <c r="C32" s="118" t="s">
        <v>88</v>
      </c>
      <c r="D32" s="20"/>
      <c r="E32" s="21"/>
      <c r="F32" s="22"/>
      <c r="G32" s="21"/>
      <c r="H32" s="21"/>
      <c r="I32" s="22"/>
      <c r="J32" s="21"/>
      <c r="K32" s="21"/>
      <c r="L32" s="22"/>
      <c r="M32" s="21">
        <v>2</v>
      </c>
      <c r="N32" s="21">
        <v>0</v>
      </c>
      <c r="O32" s="22">
        <v>2</v>
      </c>
      <c r="P32" s="44" t="s">
        <v>19</v>
      </c>
      <c r="Q32" s="62">
        <v>5</v>
      </c>
      <c r="R32" s="27" t="s">
        <v>89</v>
      </c>
      <c r="S32" s="112" t="s">
        <v>90</v>
      </c>
      <c r="T32" s="119"/>
      <c r="U32" s="16"/>
      <c r="V32" s="120"/>
      <c r="W32" s="47"/>
      <c r="AA32" s="11"/>
      <c r="AB32" s="11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9" ht="27" customHeight="1" x14ac:dyDescent="0.2">
      <c r="A33" s="11"/>
      <c r="B33" s="83"/>
      <c r="C33" s="84" t="s">
        <v>44</v>
      </c>
      <c r="D33" s="31">
        <f>SUMIF(A24:A32,"k1",Q24:Q32)</f>
        <v>15</v>
      </c>
      <c r="E33" s="32"/>
      <c r="F33" s="32"/>
      <c r="G33" s="62">
        <f>SUMIF(A24:A32,"k2",Q24:Q32)</f>
        <v>5</v>
      </c>
      <c r="H33" s="44"/>
      <c r="I33" s="44"/>
      <c r="J33" s="62">
        <f>SUMIF(A24:A32,"k3",Q24:Q32)</f>
        <v>0</v>
      </c>
      <c r="K33" s="44"/>
      <c r="L33" s="44"/>
      <c r="M33" s="31">
        <f>SUMIF(A24:A32,"k4",Q24:Q32)</f>
        <v>0</v>
      </c>
      <c r="N33" s="32"/>
      <c r="O33" s="32"/>
      <c r="P33" s="31">
        <f>SUM(D33:O33)</f>
        <v>20</v>
      </c>
      <c r="Q33" s="41">
        <f>SUMIF(B24:B32,"Comp",Q24:Q32)</f>
        <v>20</v>
      </c>
      <c r="R33" s="86"/>
      <c r="S33" s="87"/>
      <c r="T33" s="87"/>
      <c r="U33" s="88"/>
      <c r="V33" s="89"/>
      <c r="W33" s="10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9" ht="24.75" customHeight="1" x14ac:dyDescent="0.2">
      <c r="A34" s="11"/>
      <c r="B34" s="83"/>
      <c r="C34" s="90" t="s">
        <v>45</v>
      </c>
      <c r="D34" s="60">
        <f>SUMIF(A24:A32,"nk1",Q24:Q32)</f>
        <v>5</v>
      </c>
      <c r="E34" s="11"/>
      <c r="F34" s="11"/>
      <c r="G34" s="121">
        <f>SUMIF(A24:A32,"nk2",Q24:Q32)</f>
        <v>7</v>
      </c>
      <c r="H34" s="11"/>
      <c r="I34" s="11"/>
      <c r="J34" s="121">
        <f>SUMIF(A24:A32,"nk3",Q24:Q32)</f>
        <v>0</v>
      </c>
      <c r="K34" s="11"/>
      <c r="L34" s="11"/>
      <c r="M34" s="121">
        <f>SUMIF(A24:A32,"nk4",Q24:Q32)</f>
        <v>5</v>
      </c>
      <c r="N34" s="11"/>
      <c r="O34" s="11"/>
      <c r="P34" s="121">
        <f>SUM(D34:O34)</f>
        <v>17</v>
      </c>
      <c r="Q34" s="122">
        <f>SUMIF(B24:B32,"C/E",Q24:Q32)</f>
        <v>17</v>
      </c>
      <c r="R34" s="46"/>
      <c r="S34" s="4"/>
      <c r="U34" s="10"/>
      <c r="V34" s="47"/>
      <c r="W34" s="47"/>
      <c r="X34" s="28"/>
      <c r="Y34" s="28"/>
      <c r="Z34" s="11"/>
      <c r="AA34" s="11"/>
      <c r="AB34" s="11"/>
      <c r="AC34" s="28"/>
      <c r="AD34" s="28"/>
      <c r="AE34" s="28"/>
      <c r="AF34" s="28"/>
      <c r="AG34" s="28"/>
      <c r="AH34" s="28"/>
      <c r="AI34" s="28"/>
      <c r="AJ34" s="28"/>
      <c r="AK34" s="28"/>
      <c r="AL34" s="28"/>
    </row>
    <row r="35" spans="1:39" ht="36" customHeight="1" x14ac:dyDescent="0.2">
      <c r="A35" s="11"/>
      <c r="B35" s="83"/>
      <c r="C35" s="123" t="s">
        <v>91</v>
      </c>
      <c r="D35" s="124">
        <f>D33+D20+D11</f>
        <v>15</v>
      </c>
      <c r="E35" s="125"/>
      <c r="F35" s="126"/>
      <c r="G35" s="124">
        <f>G33+G20+G11</f>
        <v>22</v>
      </c>
      <c r="H35" s="125"/>
      <c r="I35" s="126"/>
      <c r="J35" s="124">
        <f>J33+J20+J11</f>
        <v>0</v>
      </c>
      <c r="K35" s="125"/>
      <c r="L35" s="126"/>
      <c r="M35" s="124">
        <f>M33+M20+M11</f>
        <v>0</v>
      </c>
      <c r="N35" s="125"/>
      <c r="O35" s="126"/>
      <c r="P35" s="127">
        <f>SUM(D35:O35)</f>
        <v>37</v>
      </c>
      <c r="Q35" s="128">
        <f>(Q11+Q20+Q33)</f>
        <v>37</v>
      </c>
      <c r="R35" s="10"/>
      <c r="S35" s="4"/>
      <c r="U35" s="10"/>
      <c r="V35" s="47"/>
      <c r="W35" s="47"/>
      <c r="X35" s="28"/>
      <c r="Y35" s="28"/>
      <c r="Z35" s="11"/>
      <c r="AA35" s="11"/>
      <c r="AB35" s="11"/>
      <c r="AC35" s="28"/>
      <c r="AD35" s="28"/>
      <c r="AE35" s="28"/>
      <c r="AF35" s="28"/>
      <c r="AG35" s="28"/>
      <c r="AH35" s="28"/>
      <c r="AI35" s="28"/>
      <c r="AJ35" s="28"/>
      <c r="AK35" s="28"/>
      <c r="AL35" s="28"/>
    </row>
    <row r="36" spans="1:39" ht="35.25" customHeight="1" x14ac:dyDescent="0.2">
      <c r="A36" s="11"/>
      <c r="B36" s="83"/>
      <c r="C36" s="129" t="s">
        <v>92</v>
      </c>
      <c r="D36" s="31">
        <f>D34+D21+D12</f>
        <v>16</v>
      </c>
      <c r="E36" s="32"/>
      <c r="F36" s="33"/>
      <c r="G36" s="31">
        <f>G34+G21+G12</f>
        <v>18</v>
      </c>
      <c r="H36" s="32"/>
      <c r="I36" s="33"/>
      <c r="J36" s="31">
        <f>J34+J21+J12</f>
        <v>3</v>
      </c>
      <c r="K36" s="32"/>
      <c r="L36" s="33"/>
      <c r="M36" s="31">
        <f>M34+M21+M12</f>
        <v>5</v>
      </c>
      <c r="N36" s="32"/>
      <c r="O36" s="33"/>
      <c r="P36" s="12">
        <f>SUM(D36:O36)</f>
        <v>42</v>
      </c>
      <c r="Q36" s="130">
        <f>(Q12+Q21+Q34)</f>
        <v>42</v>
      </c>
      <c r="R36" s="10"/>
      <c r="S36" s="4"/>
      <c r="U36" s="10"/>
      <c r="V36" s="47"/>
      <c r="W36" s="47"/>
      <c r="X36" s="28"/>
      <c r="Y36" s="28"/>
      <c r="Z36" s="11"/>
      <c r="AA36" s="11"/>
      <c r="AB36" s="11"/>
      <c r="AC36" s="28"/>
      <c r="AD36" s="28"/>
      <c r="AE36" s="28"/>
      <c r="AF36" s="28"/>
      <c r="AG36" s="28"/>
      <c r="AH36" s="28"/>
      <c r="AI36" s="28"/>
      <c r="AJ36" s="28"/>
      <c r="AK36" s="28"/>
      <c r="AL36" s="28"/>
    </row>
    <row r="37" spans="1:39" ht="15" customHeight="1" x14ac:dyDescent="0.2">
      <c r="A37" s="11"/>
      <c r="B37" s="83"/>
      <c r="C37" s="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4"/>
      <c r="U37" s="10"/>
      <c r="V37" s="47"/>
      <c r="W37" s="10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9" ht="34.5" customHeight="1" x14ac:dyDescent="0.25">
      <c r="A38" s="265" t="s">
        <v>194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131"/>
      <c r="X38" s="11"/>
      <c r="Y38" s="11"/>
      <c r="Z38" s="28"/>
      <c r="AA38" s="28"/>
      <c r="AB38" s="28"/>
      <c r="AC38" s="11"/>
      <c r="AD38" s="11"/>
      <c r="AE38" s="11"/>
      <c r="AF38" s="11"/>
      <c r="AG38" s="11"/>
      <c r="AH38" s="11"/>
      <c r="AI38" s="11"/>
      <c r="AJ38" s="11"/>
      <c r="AK38" s="11"/>
      <c r="AL38" s="83"/>
    </row>
    <row r="39" spans="1:39" ht="30" customHeight="1" x14ac:dyDescent="0.2">
      <c r="A39" s="62" t="s">
        <v>17</v>
      </c>
      <c r="B39" s="132" t="s">
        <v>18</v>
      </c>
      <c r="C39" s="30" t="s">
        <v>93</v>
      </c>
      <c r="D39" s="91"/>
      <c r="E39" s="91"/>
      <c r="F39" s="91"/>
      <c r="G39" s="121">
        <v>0</v>
      </c>
      <c r="H39" s="91">
        <v>10</v>
      </c>
      <c r="I39" s="133">
        <v>0</v>
      </c>
      <c r="J39" s="91"/>
      <c r="K39" s="91"/>
      <c r="L39" s="133"/>
      <c r="M39" s="91"/>
      <c r="N39" s="91"/>
      <c r="O39" s="133"/>
      <c r="P39" s="33" t="s">
        <v>58</v>
      </c>
      <c r="Q39" s="62">
        <v>10</v>
      </c>
      <c r="R39" s="134" t="s">
        <v>35</v>
      </c>
      <c r="S39" s="135" t="s">
        <v>94</v>
      </c>
      <c r="T39" s="136"/>
      <c r="U39" s="137"/>
      <c r="V39" s="138"/>
      <c r="W39" s="36"/>
      <c r="X39" s="67"/>
      <c r="Y39" s="67"/>
      <c r="Z39" s="67"/>
      <c r="AA39" s="28"/>
      <c r="AB39" s="28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67"/>
    </row>
    <row r="40" spans="1:39" s="38" customFormat="1" ht="30" customHeight="1" x14ac:dyDescent="0.2">
      <c r="A40" s="52" t="s">
        <v>95</v>
      </c>
      <c r="B40" s="132" t="s">
        <v>18</v>
      </c>
      <c r="C40" s="30" t="s">
        <v>96</v>
      </c>
      <c r="D40" s="21"/>
      <c r="E40" s="21"/>
      <c r="F40" s="21"/>
      <c r="G40" s="20"/>
      <c r="H40" s="21"/>
      <c r="I40" s="22"/>
      <c r="J40" s="20"/>
      <c r="K40" s="21"/>
      <c r="L40" s="22"/>
      <c r="M40" s="21">
        <v>2</v>
      </c>
      <c r="N40" s="21">
        <v>2</v>
      </c>
      <c r="O40" s="22">
        <v>0</v>
      </c>
      <c r="P40" s="18" t="s">
        <v>19</v>
      </c>
      <c r="Q40" s="52">
        <v>5</v>
      </c>
      <c r="R40" s="24" t="s">
        <v>97</v>
      </c>
      <c r="S40" s="137" t="s">
        <v>98</v>
      </c>
      <c r="T40" s="114" t="s">
        <v>81</v>
      </c>
      <c r="U40" s="24"/>
      <c r="V40" s="24"/>
      <c r="W40" s="36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39" s="248" customFormat="1" ht="30.75" customHeight="1" x14ac:dyDescent="0.2">
      <c r="A41" s="239" t="s">
        <v>95</v>
      </c>
      <c r="B41" s="240" t="s">
        <v>18</v>
      </c>
      <c r="C41" s="241" t="s">
        <v>99</v>
      </c>
      <c r="D41" s="21"/>
      <c r="E41" s="21"/>
      <c r="F41" s="21"/>
      <c r="G41" s="20"/>
      <c r="H41" s="21"/>
      <c r="I41" s="22"/>
      <c r="J41" s="20"/>
      <c r="K41" s="21"/>
      <c r="L41" s="22"/>
      <c r="M41" s="243">
        <v>1</v>
      </c>
      <c r="N41" s="243">
        <v>0</v>
      </c>
      <c r="O41" s="243">
        <v>2</v>
      </c>
      <c r="P41" s="229" t="s">
        <v>19</v>
      </c>
      <c r="Q41" s="242">
        <v>4</v>
      </c>
      <c r="R41" s="244" t="s">
        <v>35</v>
      </c>
      <c r="S41" s="228" t="s">
        <v>100</v>
      </c>
      <c r="T41" s="245"/>
      <c r="U41" s="244"/>
      <c r="V41" s="246"/>
      <c r="W41" s="247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</row>
    <row r="42" spans="1:39" s="38" customFormat="1" ht="30" customHeight="1" x14ac:dyDescent="0.2">
      <c r="A42" s="52" t="s">
        <v>104</v>
      </c>
      <c r="B42" s="132" t="s">
        <v>18</v>
      </c>
      <c r="C42" s="30" t="s">
        <v>105</v>
      </c>
      <c r="D42" s="21"/>
      <c r="E42" s="21"/>
      <c r="F42" s="22"/>
      <c r="G42" s="20"/>
      <c r="H42" s="21"/>
      <c r="I42" s="22"/>
      <c r="J42" s="20">
        <v>1</v>
      </c>
      <c r="K42" s="21">
        <v>0</v>
      </c>
      <c r="L42" s="22">
        <v>1</v>
      </c>
      <c r="M42" s="20"/>
      <c r="N42" s="21"/>
      <c r="O42" s="22"/>
      <c r="P42" s="18" t="s">
        <v>19</v>
      </c>
      <c r="Q42" s="18">
        <v>3</v>
      </c>
      <c r="R42" s="24" t="s">
        <v>97</v>
      </c>
      <c r="S42" s="79" t="s">
        <v>106</v>
      </c>
      <c r="T42" s="25" t="s">
        <v>26</v>
      </c>
      <c r="U42" s="140"/>
      <c r="V42" s="25"/>
      <c r="W42" s="36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1:39" ht="30" customHeight="1" x14ac:dyDescent="0.2">
      <c r="A43" s="62" t="s">
        <v>104</v>
      </c>
      <c r="B43" s="132" t="s">
        <v>18</v>
      </c>
      <c r="C43" s="30" t="s">
        <v>113</v>
      </c>
      <c r="D43" s="121"/>
      <c r="E43" s="91"/>
      <c r="F43" s="133"/>
      <c r="G43" s="91"/>
      <c r="H43" s="91"/>
      <c r="I43" s="133"/>
      <c r="J43" s="121">
        <v>2</v>
      </c>
      <c r="K43" s="91">
        <v>0</v>
      </c>
      <c r="L43" s="133">
        <v>2</v>
      </c>
      <c r="M43" s="121"/>
      <c r="N43" s="91"/>
      <c r="O43" s="133"/>
      <c r="P43" s="133" t="s">
        <v>58</v>
      </c>
      <c r="Q43" s="60">
        <v>5</v>
      </c>
      <c r="R43" s="134" t="s">
        <v>114</v>
      </c>
      <c r="S43" s="116" t="s">
        <v>115</v>
      </c>
      <c r="T43" s="25" t="s">
        <v>74</v>
      </c>
      <c r="U43" s="63"/>
      <c r="V43" s="66"/>
      <c r="W43" s="36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9" s="38" customFormat="1" ht="30" customHeight="1" x14ac:dyDescent="0.2">
      <c r="A44" s="52" t="s">
        <v>87</v>
      </c>
      <c r="B44" s="139" t="s">
        <v>30</v>
      </c>
      <c r="C44" s="30" t="s">
        <v>101</v>
      </c>
      <c r="D44" s="21"/>
      <c r="E44" s="21"/>
      <c r="F44" s="22"/>
      <c r="G44" s="20"/>
      <c r="H44" s="21"/>
      <c r="I44" s="21"/>
      <c r="J44" s="70"/>
      <c r="K44" s="71"/>
      <c r="L44" s="72"/>
      <c r="M44" s="20">
        <v>2</v>
      </c>
      <c r="N44" s="21">
        <v>0</v>
      </c>
      <c r="O44" s="22">
        <v>0</v>
      </c>
      <c r="P44" s="18" t="s">
        <v>19</v>
      </c>
      <c r="Q44" s="18">
        <v>3</v>
      </c>
      <c r="R44" s="102" t="s">
        <v>102</v>
      </c>
      <c r="S44" s="30" t="s">
        <v>103</v>
      </c>
      <c r="T44" s="25" t="s">
        <v>26</v>
      </c>
      <c r="U44" s="24"/>
      <c r="V44" s="58"/>
      <c r="W44" s="36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</row>
    <row r="45" spans="1:39" s="38" customFormat="1" ht="39" customHeight="1" x14ac:dyDescent="0.2">
      <c r="A45" s="52" t="s">
        <v>47</v>
      </c>
      <c r="B45" s="139" t="s">
        <v>30</v>
      </c>
      <c r="C45" s="30" t="s">
        <v>107</v>
      </c>
      <c r="D45" s="71"/>
      <c r="E45" s="71"/>
      <c r="F45" s="71"/>
      <c r="G45" s="141"/>
      <c r="H45" s="142"/>
      <c r="I45" s="143"/>
      <c r="J45" s="20">
        <v>3</v>
      </c>
      <c r="K45" s="21">
        <v>0</v>
      </c>
      <c r="L45" s="22">
        <v>0</v>
      </c>
      <c r="M45" s="20"/>
      <c r="N45" s="21"/>
      <c r="O45" s="22"/>
      <c r="P45" s="18" t="s">
        <v>19</v>
      </c>
      <c r="Q45" s="53">
        <v>4</v>
      </c>
      <c r="R45" s="144" t="s">
        <v>108</v>
      </c>
      <c r="S45" s="25" t="s">
        <v>109</v>
      </c>
      <c r="T45" s="25"/>
      <c r="U45" s="58"/>
      <c r="V45" s="58"/>
      <c r="W45" s="36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</row>
    <row r="46" spans="1:39" s="256" customFormat="1" ht="47.45" customHeight="1" x14ac:dyDescent="0.2">
      <c r="A46" s="249" t="s">
        <v>47</v>
      </c>
      <c r="B46" s="240" t="s">
        <v>30</v>
      </c>
      <c r="C46" s="241" t="s">
        <v>110</v>
      </c>
      <c r="D46" s="71"/>
      <c r="E46" s="71"/>
      <c r="F46" s="71"/>
      <c r="G46" s="141"/>
      <c r="H46" s="142"/>
      <c r="I46" s="143"/>
      <c r="J46" s="252">
        <v>2</v>
      </c>
      <c r="K46" s="250">
        <v>0</v>
      </c>
      <c r="L46" s="251">
        <v>2</v>
      </c>
      <c r="M46" s="20"/>
      <c r="N46" s="21"/>
      <c r="O46" s="22"/>
      <c r="P46" s="229" t="s">
        <v>19</v>
      </c>
      <c r="Q46" s="253">
        <v>5</v>
      </c>
      <c r="R46" s="244" t="s">
        <v>111</v>
      </c>
      <c r="S46" s="254" t="s">
        <v>112</v>
      </c>
      <c r="T46" s="228" t="s">
        <v>36</v>
      </c>
      <c r="U46" s="255"/>
      <c r="V46" s="246"/>
      <c r="W46" s="238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</row>
    <row r="47" spans="1:39" s="38" customFormat="1" ht="30" customHeight="1" x14ac:dyDescent="0.2">
      <c r="A47" s="146"/>
      <c r="B47" s="147" t="s">
        <v>30</v>
      </c>
      <c r="C47" s="25" t="s">
        <v>116</v>
      </c>
      <c r="D47" s="21"/>
      <c r="E47" s="21" t="s">
        <v>117</v>
      </c>
      <c r="F47" s="22"/>
      <c r="G47" s="20"/>
      <c r="H47" s="21" t="s">
        <v>117</v>
      </c>
      <c r="I47" s="22"/>
      <c r="J47" s="20"/>
      <c r="K47" s="21" t="s">
        <v>117</v>
      </c>
      <c r="L47" s="22"/>
      <c r="M47" s="20"/>
      <c r="N47" s="21" t="s">
        <v>117</v>
      </c>
      <c r="O47" s="22"/>
      <c r="P47" s="18" t="s">
        <v>19</v>
      </c>
      <c r="Q47" s="148" t="s">
        <v>118</v>
      </c>
      <c r="R47" s="108" t="s">
        <v>119</v>
      </c>
      <c r="S47" s="149" t="s">
        <v>120</v>
      </c>
      <c r="T47" s="148"/>
      <c r="U47" s="219"/>
      <c r="V47" s="150" t="s">
        <v>121</v>
      </c>
      <c r="W47" s="36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</row>
    <row r="48" spans="1:39" ht="30" customHeight="1" x14ac:dyDescent="0.2">
      <c r="A48" s="91"/>
      <c r="B48" s="151"/>
      <c r="C48" s="152" t="s">
        <v>44</v>
      </c>
      <c r="D48" s="45">
        <f>SUMIF(A39:A46,"k1",Q39:Q46)</f>
        <v>0</v>
      </c>
      <c r="E48" s="44"/>
      <c r="F48" s="44"/>
      <c r="G48" s="45">
        <f>SUMIF(A39:A46,"k2",Q39:Q46)</f>
        <v>10</v>
      </c>
      <c r="H48" s="44"/>
      <c r="I48" s="44"/>
      <c r="J48" s="45">
        <f>SUMIF(A39:A46,"k3",Q39:Q46)</f>
        <v>8</v>
      </c>
      <c r="K48" s="44"/>
      <c r="L48" s="44"/>
      <c r="M48" s="45">
        <f>SUMIF(A39:A46,"k4",Q39:Q46)</f>
        <v>9</v>
      </c>
      <c r="N48" s="44"/>
      <c r="O48" s="111"/>
      <c r="P48" s="111">
        <f>SUM(D48:O48)</f>
        <v>27</v>
      </c>
      <c r="Q48" s="85">
        <f>SUMIF(B39:B46,"Comp",Q39:Q46)</f>
        <v>27</v>
      </c>
      <c r="R48" s="86"/>
      <c r="S48" s="87"/>
      <c r="T48" s="87"/>
      <c r="U48" s="220"/>
      <c r="V48" s="89"/>
      <c r="W48" s="10"/>
      <c r="X48" s="11"/>
      <c r="Y48" s="11"/>
      <c r="Z48" s="153"/>
      <c r="AA48" s="153"/>
      <c r="AB48" s="153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9" ht="30" customHeight="1" x14ac:dyDescent="0.2">
      <c r="A49" s="11"/>
      <c r="B49" s="83"/>
      <c r="C49" s="90" t="s">
        <v>45</v>
      </c>
      <c r="D49" s="60">
        <f>SUMIF(A39:A46,"nk1",Q39:Q46)</f>
        <v>0</v>
      </c>
      <c r="E49" s="11"/>
      <c r="F49" s="11"/>
      <c r="G49" s="60">
        <f>SUMIF(A39:A46,"nk2",Q39:Q46)</f>
        <v>0</v>
      </c>
      <c r="H49" s="11"/>
      <c r="I49" s="11"/>
      <c r="J49" s="60">
        <f>SUMIF(A39:A46,"nk3",Q39:Q46)</f>
        <v>9</v>
      </c>
      <c r="K49" s="11"/>
      <c r="L49" s="11"/>
      <c r="M49" s="60">
        <f>SUMIF(A39:A46,"nk4",Q39:Q46)</f>
        <v>3</v>
      </c>
      <c r="N49" s="11"/>
      <c r="O49" s="11"/>
      <c r="P49" s="154">
        <f>SUM(D49:O49)</f>
        <v>12</v>
      </c>
      <c r="Q49" s="155">
        <f>SUMIF(B39:B46,"C/E",Q39:Q46)</f>
        <v>12</v>
      </c>
      <c r="R49" s="46"/>
      <c r="S49" s="156"/>
      <c r="T49" s="157"/>
      <c r="U49" s="10"/>
      <c r="V49" s="47"/>
      <c r="W49" s="10"/>
      <c r="X49" s="11"/>
      <c r="Y49" s="11"/>
      <c r="Z49" s="153"/>
      <c r="AA49" s="153"/>
      <c r="AB49" s="153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9" ht="45" customHeight="1" x14ac:dyDescent="0.2">
      <c r="A50" s="11"/>
      <c r="B50" s="83"/>
      <c r="C50" s="123" t="s">
        <v>122</v>
      </c>
      <c r="D50" s="124">
        <f>D48+D35</f>
        <v>15</v>
      </c>
      <c r="E50" s="125"/>
      <c r="F50" s="125"/>
      <c r="G50" s="124">
        <f>G48+G35</f>
        <v>32</v>
      </c>
      <c r="H50" s="125"/>
      <c r="I50" s="125"/>
      <c r="J50" s="124">
        <f>J48+J35+J75</f>
        <v>23</v>
      </c>
      <c r="K50" s="125"/>
      <c r="L50" s="125"/>
      <c r="M50" s="124">
        <f>M48+M35+M75</f>
        <v>24</v>
      </c>
      <c r="N50" s="125"/>
      <c r="O50" s="126"/>
      <c r="P50" s="158">
        <f>SUM(D50:O50)</f>
        <v>94</v>
      </c>
      <c r="Q50" s="128">
        <f>Q11+Q20+Q33+Q48+Q75</f>
        <v>94</v>
      </c>
      <c r="R50" s="10"/>
      <c r="S50" s="156"/>
      <c r="T50" s="157"/>
      <c r="U50" s="10"/>
      <c r="V50" s="47"/>
      <c r="W50" s="10"/>
      <c r="X50" s="11"/>
      <c r="Y50" s="11"/>
      <c r="Z50" s="153"/>
      <c r="AA50" s="153"/>
      <c r="AB50" s="153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9" ht="31.5" customHeight="1" x14ac:dyDescent="0.2">
      <c r="A51" s="11"/>
      <c r="B51" s="83"/>
      <c r="C51" s="129" t="s">
        <v>123</v>
      </c>
      <c r="D51" s="62">
        <f>D49+D36</f>
        <v>16</v>
      </c>
      <c r="E51" s="44"/>
      <c r="F51" s="44"/>
      <c r="G51" s="62">
        <f>G49+G36</f>
        <v>18</v>
      </c>
      <c r="H51" s="44"/>
      <c r="I51" s="44"/>
      <c r="J51" s="62">
        <f>J49+J36</f>
        <v>12</v>
      </c>
      <c r="K51" s="44"/>
      <c r="L51" s="44"/>
      <c r="M51" s="62">
        <f>M49+M36</f>
        <v>8</v>
      </c>
      <c r="N51" s="44"/>
      <c r="O51" s="111"/>
      <c r="P51" s="12">
        <f>SUM(D51:O51)</f>
        <v>54</v>
      </c>
      <c r="Q51" s="130">
        <f>(Q12+Q21+Q34+Q49)</f>
        <v>54</v>
      </c>
      <c r="R51" s="10"/>
      <c r="S51" s="156"/>
      <c r="T51" s="157"/>
      <c r="U51" s="10"/>
      <c r="V51" s="47"/>
      <c r="W51" s="10"/>
      <c r="X51" s="11"/>
      <c r="Y51" s="11"/>
      <c r="Z51" s="153"/>
      <c r="AA51" s="153"/>
      <c r="AB51" s="153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9" ht="3" customHeight="1" x14ac:dyDescent="0.2">
      <c r="A52" s="60"/>
      <c r="B52" s="83"/>
      <c r="C52" s="4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59"/>
      <c r="R52" s="10"/>
      <c r="S52" s="4"/>
      <c r="U52" s="10"/>
      <c r="V52" s="47"/>
      <c r="W52" s="10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9" ht="35.25" customHeight="1" x14ac:dyDescent="0.25">
      <c r="A53" s="265" t="s">
        <v>195</v>
      </c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13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9" ht="30" customHeight="1" x14ac:dyDescent="0.2">
      <c r="A54" s="266" t="s">
        <v>17</v>
      </c>
      <c r="B54" s="267" t="s">
        <v>18</v>
      </c>
      <c r="C54" s="268" t="s">
        <v>93</v>
      </c>
      <c r="D54" s="269"/>
      <c r="E54" s="270"/>
      <c r="F54" s="270"/>
      <c r="G54" s="269">
        <v>0</v>
      </c>
      <c r="H54" s="270">
        <v>10</v>
      </c>
      <c r="I54" s="271">
        <v>0</v>
      </c>
      <c r="J54" s="270"/>
      <c r="K54" s="270"/>
      <c r="L54" s="270"/>
      <c r="M54" s="269"/>
      <c r="N54" s="270"/>
      <c r="O54" s="271"/>
      <c r="P54" s="271" t="s">
        <v>58</v>
      </c>
      <c r="Q54" s="266">
        <v>10</v>
      </c>
      <c r="R54" s="272" t="s">
        <v>35</v>
      </c>
      <c r="S54" s="273" t="s">
        <v>94</v>
      </c>
      <c r="T54" s="274"/>
      <c r="U54" s="275"/>
      <c r="V54" s="276"/>
      <c r="W54" s="10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83"/>
    </row>
    <row r="55" spans="1:39" s="164" customFormat="1" ht="30" customHeight="1" x14ac:dyDescent="0.2">
      <c r="A55" s="139" t="s">
        <v>104</v>
      </c>
      <c r="B55" s="139" t="s">
        <v>18</v>
      </c>
      <c r="C55" s="140" t="s">
        <v>127</v>
      </c>
      <c r="D55" s="52"/>
      <c r="E55" s="53"/>
      <c r="F55" s="53"/>
      <c r="G55" s="52"/>
      <c r="H55" s="53"/>
      <c r="I55" s="53"/>
      <c r="J55" s="52">
        <v>4</v>
      </c>
      <c r="K55" s="53">
        <v>0</v>
      </c>
      <c r="L55" s="54">
        <v>0</v>
      </c>
      <c r="M55" s="52"/>
      <c r="N55" s="53"/>
      <c r="O55" s="54"/>
      <c r="P55" s="68" t="s">
        <v>58</v>
      </c>
      <c r="Q55" s="53">
        <v>4</v>
      </c>
      <c r="R55" s="24" t="s">
        <v>24</v>
      </c>
      <c r="S55" s="110" t="s">
        <v>128</v>
      </c>
      <c r="T55" s="25" t="s">
        <v>23</v>
      </c>
      <c r="U55" s="56"/>
      <c r="V55" s="24"/>
      <c r="W55" s="36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39" s="38" customFormat="1" ht="30" customHeight="1" x14ac:dyDescent="0.2">
      <c r="A56" s="52" t="s">
        <v>95</v>
      </c>
      <c r="B56" s="139" t="s">
        <v>18</v>
      </c>
      <c r="C56" s="57" t="s">
        <v>132</v>
      </c>
      <c r="D56" s="20"/>
      <c r="E56" s="21"/>
      <c r="F56" s="21"/>
      <c r="G56" s="20"/>
      <c r="H56" s="21"/>
      <c r="I56" s="21"/>
      <c r="J56" s="20"/>
      <c r="K56" s="21"/>
      <c r="L56" s="22"/>
      <c r="M56" s="20">
        <v>2</v>
      </c>
      <c r="N56" s="21">
        <v>0</v>
      </c>
      <c r="O56" s="22">
        <v>2</v>
      </c>
      <c r="P56" s="22" t="s">
        <v>19</v>
      </c>
      <c r="Q56" s="53">
        <v>5</v>
      </c>
      <c r="R56" s="56" t="s">
        <v>133</v>
      </c>
      <c r="S56" s="165" t="s">
        <v>134</v>
      </c>
      <c r="T56" s="30" t="s">
        <v>81</v>
      </c>
      <c r="U56" s="140"/>
      <c r="V56" s="140"/>
      <c r="W56" s="36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39" s="164" customFormat="1" ht="30" customHeight="1" x14ac:dyDescent="0.2">
      <c r="A57" s="167" t="s">
        <v>104</v>
      </c>
      <c r="B57" s="139" t="s">
        <v>18</v>
      </c>
      <c r="C57" s="25" t="s">
        <v>137</v>
      </c>
      <c r="D57" s="20"/>
      <c r="E57" s="21"/>
      <c r="F57" s="22"/>
      <c r="G57" s="20"/>
      <c r="H57" s="21"/>
      <c r="I57" s="22"/>
      <c r="J57" s="21">
        <v>2</v>
      </c>
      <c r="K57" s="21">
        <v>2</v>
      </c>
      <c r="L57" s="21">
        <v>0</v>
      </c>
      <c r="M57" s="20"/>
      <c r="N57" s="21"/>
      <c r="O57" s="22"/>
      <c r="P57" s="18" t="s">
        <v>19</v>
      </c>
      <c r="Q57" s="18">
        <v>5</v>
      </c>
      <c r="R57" s="168" t="s">
        <v>138</v>
      </c>
      <c r="S57" s="140" t="s">
        <v>139</v>
      </c>
      <c r="T57" s="25"/>
      <c r="U57" s="169"/>
      <c r="V57" s="58"/>
      <c r="W57" s="36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39" s="38" customFormat="1" ht="39" customHeight="1" x14ac:dyDescent="0.2">
      <c r="A58" s="18" t="s">
        <v>104</v>
      </c>
      <c r="B58" s="68" t="s">
        <v>18</v>
      </c>
      <c r="C58" s="170" t="s">
        <v>143</v>
      </c>
      <c r="D58" s="147"/>
      <c r="E58" s="37"/>
      <c r="F58" s="37"/>
      <c r="G58" s="171"/>
      <c r="H58" s="145"/>
      <c r="I58" s="172"/>
      <c r="J58" s="173">
        <v>2</v>
      </c>
      <c r="K58" s="173">
        <v>0</v>
      </c>
      <c r="L58" s="173">
        <v>1</v>
      </c>
      <c r="M58" s="93"/>
      <c r="N58" s="94"/>
      <c r="O58" s="95"/>
      <c r="P58" s="18" t="s">
        <v>19</v>
      </c>
      <c r="Q58" s="18">
        <v>3</v>
      </c>
      <c r="R58" s="24" t="s">
        <v>97</v>
      </c>
      <c r="S58" s="169" t="s">
        <v>144</v>
      </c>
      <c r="T58" s="25" t="s">
        <v>74</v>
      </c>
      <c r="U58" s="25"/>
      <c r="V58" s="58"/>
      <c r="W58" s="36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1:39" s="38" customFormat="1" ht="30" customHeight="1" x14ac:dyDescent="0.2">
      <c r="A59" s="52" t="s">
        <v>87</v>
      </c>
      <c r="B59" s="139" t="s">
        <v>30</v>
      </c>
      <c r="C59" s="165" t="s">
        <v>129</v>
      </c>
      <c r="D59" s="70"/>
      <c r="E59" s="71"/>
      <c r="F59" s="71"/>
      <c r="G59" s="141"/>
      <c r="H59" s="142"/>
      <c r="I59" s="143"/>
      <c r="J59" s="70"/>
      <c r="K59" s="71"/>
      <c r="L59" s="72"/>
      <c r="M59" s="21">
        <v>2</v>
      </c>
      <c r="N59" s="21">
        <v>0</v>
      </c>
      <c r="O59" s="22">
        <v>0</v>
      </c>
      <c r="P59" s="74" t="s">
        <v>19</v>
      </c>
      <c r="Q59" s="52">
        <v>3</v>
      </c>
      <c r="R59" s="77" t="s">
        <v>130</v>
      </c>
      <c r="S59" s="109" t="s">
        <v>131</v>
      </c>
      <c r="T59" s="25"/>
      <c r="U59" s="58"/>
      <c r="V59" s="58"/>
      <c r="W59" s="36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1:39" ht="38.25" x14ac:dyDescent="0.2">
      <c r="A60" s="62" t="s">
        <v>29</v>
      </c>
      <c r="B60" s="132" t="s">
        <v>30</v>
      </c>
      <c r="C60" s="30" t="s">
        <v>124</v>
      </c>
      <c r="D60" s="31"/>
      <c r="E60" s="32"/>
      <c r="F60" s="33"/>
      <c r="G60" s="32">
        <v>3</v>
      </c>
      <c r="H60" s="32">
        <v>2</v>
      </c>
      <c r="I60" s="32">
        <v>0</v>
      </c>
      <c r="J60" s="160"/>
      <c r="K60" s="161"/>
      <c r="L60" s="162"/>
      <c r="M60" s="32"/>
      <c r="N60" s="32"/>
      <c r="O60" s="32"/>
      <c r="P60" s="31" t="s">
        <v>19</v>
      </c>
      <c r="Q60" s="12">
        <v>6</v>
      </c>
      <c r="R60" s="134" t="s">
        <v>125</v>
      </c>
      <c r="S60" s="163" t="s">
        <v>126</v>
      </c>
      <c r="T60" s="137"/>
      <c r="U60" s="137"/>
      <c r="V60" s="138"/>
      <c r="W60" s="10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67"/>
    </row>
    <row r="61" spans="1:39" s="164" customFormat="1" ht="30" customHeight="1" x14ac:dyDescent="0.2">
      <c r="A61" s="139" t="s">
        <v>87</v>
      </c>
      <c r="B61" s="139" t="s">
        <v>30</v>
      </c>
      <c r="C61" s="166" t="s">
        <v>135</v>
      </c>
      <c r="D61" s="31"/>
      <c r="E61" s="32"/>
      <c r="F61" s="33"/>
      <c r="G61" s="31"/>
      <c r="H61" s="32"/>
      <c r="I61" s="33"/>
      <c r="J61" s="52"/>
      <c r="K61" s="53"/>
      <c r="L61" s="54"/>
      <c r="M61" s="52">
        <v>2</v>
      </c>
      <c r="N61" s="53">
        <v>0</v>
      </c>
      <c r="O61" s="54">
        <v>0</v>
      </c>
      <c r="P61" s="55" t="s">
        <v>19</v>
      </c>
      <c r="Q61" s="55">
        <v>3</v>
      </c>
      <c r="R61" s="56" t="s">
        <v>133</v>
      </c>
      <c r="S61" s="25" t="s">
        <v>136</v>
      </c>
      <c r="T61" s="92" t="s">
        <v>74</v>
      </c>
      <c r="U61" s="58"/>
      <c r="V61" s="58"/>
      <c r="W61" s="36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9" s="164" customFormat="1" ht="30" customHeight="1" x14ac:dyDescent="0.2">
      <c r="A62" s="167" t="s">
        <v>47</v>
      </c>
      <c r="B62" s="139" t="s">
        <v>30</v>
      </c>
      <c r="C62" s="25" t="s">
        <v>140</v>
      </c>
      <c r="D62" s="53"/>
      <c r="E62" s="53"/>
      <c r="F62" s="53"/>
      <c r="G62" s="52"/>
      <c r="H62" s="53"/>
      <c r="I62" s="54"/>
      <c r="J62" s="37">
        <v>2</v>
      </c>
      <c r="K62" s="37">
        <v>0</v>
      </c>
      <c r="L62" s="37">
        <v>0</v>
      </c>
      <c r="M62" s="96"/>
      <c r="N62" s="37"/>
      <c r="O62" s="37"/>
      <c r="P62" s="18" t="s">
        <v>19</v>
      </c>
      <c r="Q62" s="53">
        <v>3</v>
      </c>
      <c r="R62" s="27" t="s">
        <v>141</v>
      </c>
      <c r="S62" s="25" t="s">
        <v>142</v>
      </c>
      <c r="T62" s="25" t="s">
        <v>26</v>
      </c>
      <c r="U62" s="169"/>
      <c r="V62" s="58"/>
      <c r="W62" s="36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39" s="38" customFormat="1" ht="30" customHeight="1" x14ac:dyDescent="0.2">
      <c r="A63" s="68"/>
      <c r="B63" s="68" t="s">
        <v>30</v>
      </c>
      <c r="C63" s="25" t="s">
        <v>116</v>
      </c>
      <c r="D63" s="20"/>
      <c r="E63" s="21" t="s">
        <v>117</v>
      </c>
      <c r="F63" s="22"/>
      <c r="G63" s="20"/>
      <c r="H63" s="21" t="s">
        <v>117</v>
      </c>
      <c r="I63" s="22"/>
      <c r="J63" s="21"/>
      <c r="K63" s="21" t="s">
        <v>117</v>
      </c>
      <c r="L63" s="21"/>
      <c r="M63" s="20"/>
      <c r="N63" s="21" t="s">
        <v>117</v>
      </c>
      <c r="O63" s="22"/>
      <c r="P63" s="18" t="s">
        <v>19</v>
      </c>
      <c r="Q63" s="148" t="s">
        <v>118</v>
      </c>
      <c r="R63" s="108" t="s">
        <v>119</v>
      </c>
      <c r="S63" s="19" t="s">
        <v>120</v>
      </c>
      <c r="T63" s="148"/>
      <c r="U63" s="19"/>
      <c r="V63" s="150" t="s">
        <v>121</v>
      </c>
      <c r="W63" s="36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39" ht="30" customHeight="1" x14ac:dyDescent="0.2">
      <c r="A64" s="11"/>
      <c r="B64" s="83"/>
      <c r="C64" s="152" t="s">
        <v>44</v>
      </c>
      <c r="D64" s="45">
        <f>SUMIF(A54:A62,"k1",Q54:Q62)</f>
        <v>0</v>
      </c>
      <c r="E64" s="44"/>
      <c r="F64" s="44"/>
      <c r="G64" s="45">
        <f>SUMIF(A54:A62,"k2",Q54:Q62)</f>
        <v>10</v>
      </c>
      <c r="H64" s="44"/>
      <c r="I64" s="44"/>
      <c r="J64" s="45">
        <f>SUMIF(A54:A62,"k3",Q54:Q62)</f>
        <v>12</v>
      </c>
      <c r="K64" s="44"/>
      <c r="L64" s="111"/>
      <c r="M64" s="45">
        <f>SUMIF(A54:A62,"k4",Q54:Q62)</f>
        <v>5</v>
      </c>
      <c r="N64" s="44"/>
      <c r="O64" s="111"/>
      <c r="P64" s="44">
        <f>SUM(D64:O64)</f>
        <v>27</v>
      </c>
      <c r="Q64" s="174">
        <f>SUMIF(B54:B62,"Comp",Q54:Q62)</f>
        <v>27</v>
      </c>
      <c r="R64" s="86"/>
      <c r="S64" s="87"/>
      <c r="T64" s="87"/>
      <c r="U64" s="88"/>
      <c r="V64" s="89"/>
      <c r="W64" s="10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9" ht="30" customHeight="1" x14ac:dyDescent="0.2">
      <c r="A65" s="11"/>
      <c r="B65" s="83"/>
      <c r="C65" s="90" t="s">
        <v>45</v>
      </c>
      <c r="D65" s="60">
        <f>SUMIF(A54:A62,"nk1",Q54:Q62)</f>
        <v>0</v>
      </c>
      <c r="E65" s="11"/>
      <c r="F65" s="11"/>
      <c r="G65" s="60">
        <f>SUMIF(A54:A62,"nk2",Q54:Q62)</f>
        <v>6</v>
      </c>
      <c r="H65" s="11"/>
      <c r="I65" s="11"/>
      <c r="J65" s="60">
        <f>SUMIF(A54:A62,"nk3",Q54:Q62)</f>
        <v>3</v>
      </c>
      <c r="K65" s="11"/>
      <c r="L65" s="11"/>
      <c r="M65" s="60">
        <f>SUMIF(A54:A62,"nk4",Q54:Q62)</f>
        <v>6</v>
      </c>
      <c r="N65" s="11"/>
      <c r="O65" s="11"/>
      <c r="P65" s="154">
        <f>SUM(D65:O65)</f>
        <v>15</v>
      </c>
      <c r="Q65" s="175">
        <f>SUMIF(B54:B62,"C/E",Q54:Q62)</f>
        <v>15</v>
      </c>
      <c r="R65" s="46"/>
      <c r="S65" s="157"/>
      <c r="T65" s="157"/>
      <c r="U65" s="10"/>
      <c r="V65" s="47"/>
      <c r="W65" s="10"/>
      <c r="X65" s="11"/>
      <c r="Y65" s="11"/>
      <c r="Z65" s="153"/>
      <c r="AA65" s="153"/>
      <c r="AB65" s="153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9" ht="42" customHeight="1" x14ac:dyDescent="0.2">
      <c r="A66" s="11"/>
      <c r="B66" s="83"/>
      <c r="C66" s="123" t="s">
        <v>122</v>
      </c>
      <c r="D66" s="124">
        <f>D64+D35</f>
        <v>15</v>
      </c>
      <c r="E66" s="125"/>
      <c r="F66" s="125"/>
      <c r="G66" s="124">
        <f>G64+G35</f>
        <v>32</v>
      </c>
      <c r="H66" s="125"/>
      <c r="I66" s="125"/>
      <c r="J66" s="124">
        <f>J64+J35+J75</f>
        <v>27</v>
      </c>
      <c r="K66" s="125"/>
      <c r="L66" s="125"/>
      <c r="M66" s="124">
        <f>M64+M35+M75</f>
        <v>20</v>
      </c>
      <c r="N66" s="125"/>
      <c r="O66" s="125"/>
      <c r="P66" s="62">
        <f>SUM(D66:O66)</f>
        <v>94</v>
      </c>
      <c r="Q66" s="176">
        <f>Q11+Q20+Q33+Q64+Q75</f>
        <v>94</v>
      </c>
      <c r="R66" s="10"/>
      <c r="S66" s="157"/>
      <c r="T66" s="157"/>
      <c r="U66" s="10"/>
      <c r="V66" s="47"/>
      <c r="W66" s="10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9" ht="48" customHeight="1" x14ac:dyDescent="0.2">
      <c r="A67" s="11"/>
      <c r="B67" s="83"/>
      <c r="C67" s="129" t="s">
        <v>123</v>
      </c>
      <c r="D67" s="62">
        <f>D65+D36</f>
        <v>16</v>
      </c>
      <c r="E67" s="44"/>
      <c r="F67" s="44"/>
      <c r="G67" s="62">
        <f>G65+G36</f>
        <v>24</v>
      </c>
      <c r="H67" s="44"/>
      <c r="I67" s="44"/>
      <c r="J67" s="62">
        <f>J65+J36</f>
        <v>6</v>
      </c>
      <c r="K67" s="44"/>
      <c r="L67" s="44"/>
      <c r="M67" s="62">
        <f>M65+M36</f>
        <v>11</v>
      </c>
      <c r="N67" s="44"/>
      <c r="O67" s="44"/>
      <c r="P67" s="62">
        <f>SUM(D67:O67)</f>
        <v>57</v>
      </c>
      <c r="Q67" s="177">
        <f>(Q12+Q21+Q34+Q65)</f>
        <v>57</v>
      </c>
      <c r="R67" s="10"/>
      <c r="S67" s="157"/>
      <c r="T67" s="157"/>
      <c r="U67" s="10"/>
      <c r="V67" s="47"/>
      <c r="W67" s="10"/>
      <c r="X67" s="11"/>
      <c r="Y67" s="11"/>
      <c r="Z67" s="153"/>
      <c r="AA67" s="153"/>
      <c r="AB67" s="153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9" ht="4.5" customHeight="1" x14ac:dyDescent="0.2">
      <c r="A68" s="60"/>
      <c r="B68" s="83"/>
      <c r="C68" s="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59"/>
      <c r="R68" s="10"/>
      <c r="S68" s="4"/>
      <c r="U68" s="10"/>
      <c r="V68" s="47"/>
      <c r="W68" s="10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9" ht="6" customHeight="1" x14ac:dyDescent="0.2">
      <c r="A69" s="60"/>
      <c r="B69" s="83"/>
      <c r="C69" s="4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59"/>
      <c r="R69" s="10"/>
      <c r="S69" s="4"/>
      <c r="U69" s="10"/>
      <c r="V69" s="47"/>
      <c r="W69" s="10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9" ht="35.25" customHeight="1" x14ac:dyDescent="0.2">
      <c r="A70" s="263" t="s">
        <v>196</v>
      </c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47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9" s="38" customFormat="1" ht="30" customHeight="1" x14ac:dyDescent="0.2">
      <c r="A71" s="52" t="s">
        <v>104</v>
      </c>
      <c r="B71" s="139" t="s">
        <v>18</v>
      </c>
      <c r="C71" s="24" t="s">
        <v>145</v>
      </c>
      <c r="D71" s="52"/>
      <c r="E71" s="53"/>
      <c r="F71" s="53"/>
      <c r="G71" s="52"/>
      <c r="H71" s="53"/>
      <c r="I71" s="53"/>
      <c r="J71" s="52">
        <v>0</v>
      </c>
      <c r="K71" s="53">
        <v>15</v>
      </c>
      <c r="L71" s="53">
        <v>0</v>
      </c>
      <c r="M71" s="52"/>
      <c r="N71" s="53"/>
      <c r="O71" s="53"/>
      <c r="P71" s="52" t="s">
        <v>58</v>
      </c>
      <c r="Q71" s="52">
        <v>15</v>
      </c>
      <c r="R71" s="27" t="s">
        <v>146</v>
      </c>
      <c r="S71" s="178" t="s">
        <v>147</v>
      </c>
      <c r="T71" s="25" t="s">
        <v>93</v>
      </c>
      <c r="U71" s="179"/>
      <c r="V71" s="58"/>
      <c r="W71" s="10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</row>
    <row r="72" spans="1:39" s="38" customFormat="1" ht="30" customHeight="1" x14ac:dyDescent="0.2">
      <c r="A72" s="18" t="s">
        <v>95</v>
      </c>
      <c r="B72" s="139" t="s">
        <v>18</v>
      </c>
      <c r="C72" s="57" t="s">
        <v>148</v>
      </c>
      <c r="D72" s="52"/>
      <c r="E72" s="53"/>
      <c r="F72" s="53"/>
      <c r="G72" s="52"/>
      <c r="H72" s="53"/>
      <c r="I72" s="53"/>
      <c r="J72" s="20"/>
      <c r="K72" s="21"/>
      <c r="L72" s="22"/>
      <c r="M72" s="52">
        <v>0</v>
      </c>
      <c r="N72" s="53">
        <v>15</v>
      </c>
      <c r="O72" s="53">
        <v>0</v>
      </c>
      <c r="P72" s="52" t="s">
        <v>58</v>
      </c>
      <c r="Q72" s="52">
        <v>15</v>
      </c>
      <c r="R72" s="27" t="s">
        <v>146</v>
      </c>
      <c r="S72" s="178" t="s">
        <v>149</v>
      </c>
      <c r="T72" s="24" t="s">
        <v>145</v>
      </c>
      <c r="U72" s="58"/>
      <c r="V72" s="58"/>
      <c r="W72" s="10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</row>
    <row r="73" spans="1:39" s="38" customFormat="1" ht="30" customHeight="1" x14ac:dyDescent="0.2">
      <c r="A73" s="18" t="s">
        <v>95</v>
      </c>
      <c r="B73" s="139" t="s">
        <v>18</v>
      </c>
      <c r="C73" s="57" t="s">
        <v>150</v>
      </c>
      <c r="D73" s="52"/>
      <c r="E73" s="53"/>
      <c r="F73" s="53"/>
      <c r="G73" s="52"/>
      <c r="H73" s="53"/>
      <c r="I73" s="53"/>
      <c r="J73" s="20"/>
      <c r="K73" s="21"/>
      <c r="L73" s="22"/>
      <c r="M73" s="52"/>
      <c r="N73" s="53"/>
      <c r="O73" s="53"/>
      <c r="P73" s="52" t="s">
        <v>151</v>
      </c>
      <c r="Q73" s="52">
        <v>0</v>
      </c>
      <c r="R73" s="27" t="s">
        <v>146</v>
      </c>
      <c r="S73" s="178" t="s">
        <v>152</v>
      </c>
      <c r="T73" s="24" t="s">
        <v>153</v>
      </c>
      <c r="U73" s="58"/>
      <c r="V73" s="58"/>
      <c r="W73" s="10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</row>
    <row r="74" spans="1:39" s="38" customFormat="1" ht="30" customHeight="1" x14ac:dyDescent="0.2">
      <c r="A74" s="18" t="s">
        <v>95</v>
      </c>
      <c r="B74" s="139" t="s">
        <v>18</v>
      </c>
      <c r="C74" s="57" t="s">
        <v>154</v>
      </c>
      <c r="D74" s="52"/>
      <c r="E74" s="53"/>
      <c r="F74" s="53"/>
      <c r="G74" s="52"/>
      <c r="H74" s="53"/>
      <c r="I74" s="53"/>
      <c r="J74" s="20"/>
      <c r="K74" s="21"/>
      <c r="L74" s="22"/>
      <c r="M74" s="52"/>
      <c r="N74" s="53"/>
      <c r="O74" s="53"/>
      <c r="P74" s="52" t="s">
        <v>155</v>
      </c>
      <c r="Q74" s="52">
        <v>0</v>
      </c>
      <c r="R74" s="27" t="s">
        <v>146</v>
      </c>
      <c r="S74" s="178" t="s">
        <v>156</v>
      </c>
      <c r="T74" s="24" t="s">
        <v>157</v>
      </c>
      <c r="U74" s="58"/>
      <c r="V74" s="58"/>
      <c r="W74" s="10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</row>
    <row r="75" spans="1:39" ht="30" customHeight="1" x14ac:dyDescent="0.2">
      <c r="A75" s="11"/>
      <c r="B75" s="83"/>
      <c r="C75" s="152" t="s">
        <v>44</v>
      </c>
      <c r="D75" s="41">
        <f>SUMIF(A71:A74,"k1",Q71:Q74)</f>
        <v>0</v>
      </c>
      <c r="E75" s="44"/>
      <c r="F75" s="44"/>
      <c r="G75" s="41">
        <f>SUMIF(A71:A74,"k2",Q71:Q74)</f>
        <v>0</v>
      </c>
      <c r="H75" s="44"/>
      <c r="I75" s="44"/>
      <c r="J75" s="41">
        <f>SUMIF(A71:A74,"k3",Q71:Q74)</f>
        <v>15</v>
      </c>
      <c r="K75" s="44"/>
      <c r="L75" s="44"/>
      <c r="M75" s="45">
        <f>SUMIF(A71:A74,"k4",Q71:Q74)</f>
        <v>15</v>
      </c>
      <c r="N75" s="44"/>
      <c r="O75" s="44"/>
      <c r="P75" s="31">
        <f>SUM(D75:O75)</f>
        <v>30</v>
      </c>
      <c r="Q75" s="41">
        <f>SUMIF(B71:B74,"Comp",Q71:Q74)</f>
        <v>30</v>
      </c>
      <c r="R75" s="86"/>
      <c r="S75" s="87"/>
      <c r="T75" s="87"/>
      <c r="U75" s="88"/>
      <c r="V75" s="89"/>
      <c r="W75" s="10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9" ht="14.25" customHeight="1" x14ac:dyDescent="0.2">
      <c r="A76" s="11"/>
      <c r="B76" s="83"/>
      <c r="C76" s="180"/>
      <c r="D76" s="155"/>
      <c r="E76" s="11"/>
      <c r="F76" s="11"/>
      <c r="G76" s="155"/>
      <c r="H76" s="11"/>
      <c r="I76" s="11"/>
      <c r="J76" s="155"/>
      <c r="K76" s="11"/>
      <c r="L76" s="11"/>
      <c r="M76" s="155"/>
      <c r="N76" s="11"/>
      <c r="O76" s="11"/>
      <c r="P76" s="11"/>
      <c r="Q76" s="155"/>
      <c r="R76" s="10"/>
      <c r="S76" s="4"/>
      <c r="U76" s="10"/>
      <c r="V76" s="47"/>
      <c r="W76" s="10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9" ht="35.25" customHeight="1" x14ac:dyDescent="0.2">
      <c r="A77" s="260" t="s">
        <v>158</v>
      </c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10"/>
      <c r="X77" s="3"/>
      <c r="Y77" s="3"/>
      <c r="Z77" s="11"/>
      <c r="AA77" s="11"/>
      <c r="AB77" s="11"/>
      <c r="AC77" s="3"/>
      <c r="AD77" s="3"/>
      <c r="AE77" s="3"/>
    </row>
    <row r="78" spans="1:39" ht="30" customHeight="1" x14ac:dyDescent="0.2">
      <c r="A78" s="158"/>
      <c r="B78" s="181" t="s">
        <v>30</v>
      </c>
      <c r="C78" s="137" t="s">
        <v>159</v>
      </c>
      <c r="D78" s="31">
        <v>0</v>
      </c>
      <c r="E78" s="44">
        <v>2</v>
      </c>
      <c r="F78" s="32">
        <v>0</v>
      </c>
      <c r="G78" s="31"/>
      <c r="H78" s="44"/>
      <c r="I78" s="32"/>
      <c r="J78" s="31"/>
      <c r="K78" s="32"/>
      <c r="L78" s="32"/>
      <c r="M78" s="31"/>
      <c r="N78" s="32"/>
      <c r="O78" s="32"/>
      <c r="P78" s="158" t="s">
        <v>160</v>
      </c>
      <c r="Q78" s="158">
        <v>0</v>
      </c>
      <c r="R78" s="137" t="s">
        <v>161</v>
      </c>
      <c r="S78" s="112" t="s">
        <v>162</v>
      </c>
      <c r="T78" s="261" t="s">
        <v>163</v>
      </c>
      <c r="U78" s="182"/>
      <c r="V78" s="117"/>
      <c r="W78" s="10"/>
      <c r="X78" s="3"/>
      <c r="Y78" s="3"/>
      <c r="Z78" s="11"/>
      <c r="AA78" s="11"/>
      <c r="AB78" s="11"/>
      <c r="AC78" s="3"/>
      <c r="AD78" s="3"/>
      <c r="AE78" s="3"/>
      <c r="AF78" s="67"/>
      <c r="AG78" s="67"/>
      <c r="AH78" s="67"/>
      <c r="AI78" s="67"/>
      <c r="AJ78" s="67"/>
      <c r="AK78" s="67"/>
      <c r="AL78" s="67"/>
      <c r="AM78" s="67"/>
    </row>
    <row r="79" spans="1:39" ht="30" customHeight="1" x14ac:dyDescent="0.2">
      <c r="A79" s="158"/>
      <c r="B79" s="181" t="s">
        <v>30</v>
      </c>
      <c r="C79" s="25" t="s">
        <v>164</v>
      </c>
      <c r="D79" s="31">
        <v>0</v>
      </c>
      <c r="E79" s="44">
        <v>2</v>
      </c>
      <c r="F79" s="32">
        <v>0</v>
      </c>
      <c r="G79" s="31"/>
      <c r="H79" s="44"/>
      <c r="I79" s="32"/>
      <c r="J79" s="31"/>
      <c r="K79" s="32"/>
      <c r="L79" s="32"/>
      <c r="M79" s="31"/>
      <c r="N79" s="32"/>
      <c r="O79" s="32"/>
      <c r="P79" s="55" t="s">
        <v>160</v>
      </c>
      <c r="Q79" s="18">
        <v>0</v>
      </c>
      <c r="R79" s="137" t="s">
        <v>161</v>
      </c>
      <c r="S79" s="178" t="s">
        <v>165</v>
      </c>
      <c r="T79" s="261"/>
      <c r="U79" s="182"/>
      <c r="V79" s="117"/>
      <c r="W79" s="10"/>
      <c r="X79" s="3"/>
      <c r="Y79" s="3"/>
      <c r="Z79" s="11"/>
      <c r="AA79" s="11"/>
      <c r="AB79" s="11"/>
      <c r="AC79" s="3"/>
      <c r="AD79" s="3"/>
      <c r="AE79" s="3"/>
      <c r="AF79" s="67"/>
      <c r="AG79" s="67"/>
      <c r="AH79" s="67"/>
      <c r="AI79" s="67"/>
      <c r="AJ79" s="67"/>
      <c r="AK79" s="67"/>
      <c r="AL79" s="67"/>
      <c r="AM79" s="67"/>
    </row>
    <row r="80" spans="1:39" s="38" customFormat="1" ht="30" customHeight="1" x14ac:dyDescent="0.2">
      <c r="A80" s="18"/>
      <c r="B80" s="183" t="s">
        <v>30</v>
      </c>
      <c r="C80" s="25" t="s">
        <v>166</v>
      </c>
      <c r="D80" s="31">
        <v>0</v>
      </c>
      <c r="E80" s="44">
        <v>2</v>
      </c>
      <c r="F80" s="32">
        <v>0</v>
      </c>
      <c r="G80" s="31"/>
      <c r="H80" s="44"/>
      <c r="I80" s="32"/>
      <c r="J80" s="31"/>
      <c r="K80" s="32"/>
      <c r="L80" s="32"/>
      <c r="M80" s="31"/>
      <c r="N80" s="32"/>
      <c r="O80" s="32"/>
      <c r="P80" s="55" t="s">
        <v>160</v>
      </c>
      <c r="Q80" s="18">
        <v>0</v>
      </c>
      <c r="R80" s="137" t="s">
        <v>161</v>
      </c>
      <c r="S80" s="140" t="s">
        <v>167</v>
      </c>
      <c r="T80" s="261"/>
      <c r="U80" s="184"/>
      <c r="V80" s="19"/>
      <c r="W80" s="36"/>
      <c r="X80" s="37"/>
      <c r="Y80" s="37"/>
      <c r="Z80" s="37"/>
      <c r="AA80" s="37"/>
      <c r="AB80" s="37"/>
      <c r="AC80" s="37"/>
      <c r="AD80" s="37"/>
      <c r="AE80" s="37"/>
    </row>
    <row r="81" spans="1:39" ht="14.25" customHeight="1" x14ac:dyDescent="0.2">
      <c r="A81" s="11"/>
      <c r="B81" s="83"/>
      <c r="C81" s="180"/>
      <c r="D81" s="155"/>
      <c r="E81" s="11"/>
      <c r="F81" s="11"/>
      <c r="G81" s="155"/>
      <c r="H81" s="11"/>
      <c r="I81" s="11"/>
      <c r="J81" s="155"/>
      <c r="K81" s="11"/>
      <c r="L81" s="11"/>
      <c r="M81" s="155"/>
      <c r="N81" s="11"/>
      <c r="O81" s="11"/>
      <c r="P81" s="11"/>
      <c r="Q81" s="155"/>
      <c r="R81" s="10"/>
      <c r="S81" s="4"/>
      <c r="U81" s="10"/>
      <c r="V81" s="47"/>
      <c r="W81" s="10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9" ht="35.25" customHeight="1" x14ac:dyDescent="0.2">
      <c r="A82" s="260" t="s">
        <v>168</v>
      </c>
      <c r="B82" s="260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10"/>
      <c r="X82" s="11"/>
      <c r="Y82" s="11"/>
      <c r="Z82" s="3"/>
      <c r="AA82" s="3"/>
      <c r="AB82" s="3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9" s="38" customFormat="1" ht="30" customHeight="1" x14ac:dyDescent="0.2">
      <c r="A83" s="52"/>
      <c r="B83" s="185" t="s">
        <v>169</v>
      </c>
      <c r="C83" s="24" t="s">
        <v>170</v>
      </c>
      <c r="D83" s="52"/>
      <c r="E83" s="53"/>
      <c r="F83" s="53"/>
      <c r="G83" s="52"/>
      <c r="H83" s="53"/>
      <c r="I83" s="53"/>
      <c r="J83" s="186"/>
      <c r="K83" s="187" t="s">
        <v>117</v>
      </c>
      <c r="L83" s="188"/>
      <c r="M83" s="52"/>
      <c r="N83" s="53"/>
      <c r="O83" s="53"/>
      <c r="P83" s="139" t="s">
        <v>171</v>
      </c>
      <c r="Q83" s="139">
        <v>6</v>
      </c>
      <c r="R83" s="27" t="s">
        <v>35</v>
      </c>
      <c r="S83" s="57" t="s">
        <v>172</v>
      </c>
      <c r="T83" s="189"/>
      <c r="U83" s="58"/>
      <c r="V83" s="58" t="s">
        <v>173</v>
      </c>
      <c r="W83" s="36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</row>
    <row r="84" spans="1:39" s="200" customFormat="1" ht="30" customHeight="1" x14ac:dyDescent="0.2">
      <c r="A84" s="190"/>
      <c r="B84" s="191" t="s">
        <v>169</v>
      </c>
      <c r="C84" s="192" t="s">
        <v>174</v>
      </c>
      <c r="D84" s="52"/>
      <c r="E84" s="53" t="s">
        <v>117</v>
      </c>
      <c r="F84" s="53"/>
      <c r="G84" s="52"/>
      <c r="H84" s="53" t="s">
        <v>117</v>
      </c>
      <c r="I84" s="53"/>
      <c r="J84" s="186"/>
      <c r="K84" s="187" t="s">
        <v>117</v>
      </c>
      <c r="L84" s="188"/>
      <c r="M84" s="139" t="s">
        <v>175</v>
      </c>
      <c r="N84" s="53" t="s">
        <v>117</v>
      </c>
      <c r="O84" s="187" t="s">
        <v>175</v>
      </c>
      <c r="P84" s="193" t="s">
        <v>58</v>
      </c>
      <c r="Q84" s="194" t="s">
        <v>176</v>
      </c>
      <c r="R84" s="192" t="s">
        <v>177</v>
      </c>
      <c r="S84" s="195" t="s">
        <v>178</v>
      </c>
      <c r="T84" s="196" t="s">
        <v>179</v>
      </c>
      <c r="U84" s="192"/>
      <c r="V84" s="197"/>
      <c r="W84" s="198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99"/>
    </row>
    <row r="85" spans="1:39" s="200" customFormat="1" ht="30" customHeight="1" x14ac:dyDescent="0.2">
      <c r="A85" s="201"/>
      <c r="B85" s="202" t="s">
        <v>169</v>
      </c>
      <c r="C85" s="135" t="s">
        <v>180</v>
      </c>
      <c r="D85" s="52"/>
      <c r="E85" s="53" t="s">
        <v>117</v>
      </c>
      <c r="F85" s="53"/>
      <c r="G85" s="52"/>
      <c r="H85" s="53" t="s">
        <v>117</v>
      </c>
      <c r="I85" s="53"/>
      <c r="J85" s="186"/>
      <c r="K85" s="187"/>
      <c r="L85" s="188"/>
      <c r="M85" s="52"/>
      <c r="N85" s="53"/>
      <c r="O85" s="53"/>
      <c r="P85" s="203" t="s">
        <v>58</v>
      </c>
      <c r="Q85" s="204" t="s">
        <v>176</v>
      </c>
      <c r="R85" s="205" t="s">
        <v>181</v>
      </c>
      <c r="S85" s="206" t="s">
        <v>182</v>
      </c>
      <c r="T85" s="196" t="s">
        <v>179</v>
      </c>
      <c r="U85" s="205"/>
      <c r="V85" s="207"/>
      <c r="W85" s="198"/>
      <c r="X85" s="153"/>
      <c r="Y85" s="153"/>
      <c r="Z85" s="208"/>
      <c r="AA85" s="208"/>
      <c r="AB85" s="208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</row>
    <row r="86" spans="1:39" s="200" customFormat="1" ht="30" customHeight="1" x14ac:dyDescent="0.2">
      <c r="A86" s="190" t="s">
        <v>37</v>
      </c>
      <c r="B86" s="202" t="s">
        <v>169</v>
      </c>
      <c r="C86" s="192" t="s">
        <v>183</v>
      </c>
      <c r="D86" s="52">
        <v>0</v>
      </c>
      <c r="E86" s="53">
        <v>2</v>
      </c>
      <c r="F86" s="53">
        <v>0</v>
      </c>
      <c r="G86" s="52"/>
      <c r="H86" s="53"/>
      <c r="I86" s="53"/>
      <c r="J86" s="186"/>
      <c r="K86" s="187"/>
      <c r="L86" s="188"/>
      <c r="M86" s="52"/>
      <c r="N86" s="53"/>
      <c r="O86" s="53"/>
      <c r="P86" s="203" t="s">
        <v>58</v>
      </c>
      <c r="Q86" s="201">
        <v>0</v>
      </c>
      <c r="R86" s="209" t="s">
        <v>59</v>
      </c>
      <c r="S86" s="135" t="s">
        <v>184</v>
      </c>
      <c r="T86" s="135"/>
      <c r="U86" s="205"/>
      <c r="V86" s="207"/>
      <c r="W86" s="198"/>
      <c r="X86" s="153"/>
      <c r="Y86" s="153"/>
      <c r="Z86" s="208"/>
      <c r="AA86" s="208"/>
      <c r="AB86" s="208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</row>
    <row r="87" spans="1:39" ht="30" customHeight="1" x14ac:dyDescent="0.2">
      <c r="A87" s="62"/>
      <c r="B87" s="210"/>
      <c r="C87" s="118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211"/>
      <c r="R87" s="182"/>
      <c r="S87" s="118"/>
      <c r="T87" s="182"/>
      <c r="U87" s="182"/>
      <c r="V87" s="212"/>
      <c r="W87" s="10"/>
      <c r="X87" s="11"/>
      <c r="Y87" s="11"/>
      <c r="Z87" s="3"/>
      <c r="AA87" s="3"/>
      <c r="AB87" s="3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9" ht="35.25" customHeight="1" x14ac:dyDescent="0.2">
      <c r="A88" s="262" t="s">
        <v>185</v>
      </c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10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9" s="38" customFormat="1" ht="38.25" x14ac:dyDescent="0.2">
      <c r="A89" s="25"/>
      <c r="B89" s="9" t="s">
        <v>169</v>
      </c>
      <c r="C89" s="25" t="s">
        <v>186</v>
      </c>
      <c r="D89" s="165"/>
      <c r="E89" s="213"/>
      <c r="F89" s="109"/>
      <c r="G89" s="165"/>
      <c r="H89" s="213"/>
      <c r="I89" s="109"/>
      <c r="J89" s="165"/>
      <c r="K89" s="213"/>
      <c r="L89" s="109"/>
      <c r="M89" s="165"/>
      <c r="N89" s="35" t="s">
        <v>117</v>
      </c>
      <c r="O89" s="109"/>
      <c r="P89" s="25"/>
      <c r="Q89" s="74">
        <v>2</v>
      </c>
      <c r="R89" s="79" t="s">
        <v>35</v>
      </c>
      <c r="S89" s="79" t="s">
        <v>187</v>
      </c>
      <c r="T89" s="79" t="s">
        <v>188</v>
      </c>
      <c r="U89" s="25"/>
      <c r="V89" s="214" t="s">
        <v>189</v>
      </c>
      <c r="W89" s="215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</row>
    <row r="90" spans="1:39" ht="30" customHeight="1" x14ac:dyDescent="0.2">
      <c r="A90" s="11"/>
      <c r="B90" s="83"/>
      <c r="C90" s="4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0"/>
      <c r="U90" s="216"/>
      <c r="V90" s="217"/>
      <c r="W90" s="10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9" ht="30" customHeight="1" x14ac:dyDescent="0.2">
      <c r="A91" s="11"/>
      <c r="B91" s="83"/>
      <c r="C91" s="4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0"/>
      <c r="U91" s="216"/>
      <c r="V91" s="217"/>
      <c r="W91" s="10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9" ht="30" customHeight="1" x14ac:dyDescent="0.2">
      <c r="A92" s="11"/>
      <c r="B92" s="83"/>
      <c r="C92" s="218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0"/>
      <c r="U92" s="216"/>
      <c r="V92" s="217"/>
      <c r="W92" s="10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9" ht="30" customHeight="1" x14ac:dyDescent="0.2">
      <c r="A93" s="11"/>
      <c r="B93" s="83"/>
      <c r="C93" s="4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0"/>
      <c r="U93" s="216"/>
      <c r="V93" s="217"/>
      <c r="W93" s="10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9" ht="30" customHeight="1" x14ac:dyDescent="0.2">
      <c r="A94" s="11"/>
      <c r="B94" s="83"/>
      <c r="C94" s="4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0"/>
      <c r="U94" s="216"/>
      <c r="V94" s="217"/>
      <c r="W94" s="10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9" ht="30" customHeight="1" x14ac:dyDescent="0.2">
      <c r="A95" s="11"/>
      <c r="B95" s="83"/>
      <c r="C95" s="218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1"/>
      <c r="Q95" s="11"/>
      <c r="R95" s="10"/>
      <c r="U95" s="216"/>
      <c r="V95" s="217"/>
      <c r="W95" s="10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9" ht="30" customHeight="1" x14ac:dyDescent="0.2">
      <c r="A96" s="11"/>
      <c r="B96" s="83"/>
      <c r="C96" s="4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0"/>
      <c r="U96" s="216"/>
      <c r="V96" s="217"/>
      <c r="W96" s="10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ht="30" customHeight="1" x14ac:dyDescent="0.2">
      <c r="A97" s="11"/>
      <c r="B97" s="83"/>
      <c r="C97" s="4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0"/>
      <c r="U97" s="216"/>
      <c r="V97" s="217"/>
      <c r="W97" s="10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ht="30" customHeight="1" x14ac:dyDescent="0.2">
      <c r="A98" s="11"/>
      <c r="B98" s="83"/>
      <c r="C98" s="218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1"/>
      <c r="Q98" s="11"/>
      <c r="R98" s="10"/>
      <c r="U98" s="216"/>
      <c r="V98" s="217"/>
      <c r="W98" s="10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ht="30" customHeight="1" x14ac:dyDescent="0.2">
      <c r="A99" s="11"/>
      <c r="B99" s="83"/>
      <c r="C99" s="218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1"/>
      <c r="Q99" s="11"/>
      <c r="R99" s="10"/>
      <c r="U99" s="216"/>
      <c r="V99" s="217"/>
      <c r="W99" s="10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ht="30" customHeight="1" x14ac:dyDescent="0.2">
      <c r="A100" s="11"/>
      <c r="B100" s="83"/>
      <c r="C100" s="4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0"/>
      <c r="U100" s="216"/>
      <c r="V100" s="217"/>
      <c r="W100" s="10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ht="30" customHeight="1" x14ac:dyDescent="0.2">
      <c r="A101" s="11"/>
      <c r="B101" s="83"/>
      <c r="C101" s="218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0"/>
      <c r="U101" s="216"/>
      <c r="V101" s="217"/>
      <c r="W101" s="10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ht="30" customHeight="1" x14ac:dyDescent="0.2">
      <c r="A102" s="11"/>
      <c r="B102" s="83"/>
      <c r="C102" s="4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0"/>
      <c r="U102" s="216"/>
      <c r="V102" s="217"/>
      <c r="W102" s="10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ht="30" customHeight="1" x14ac:dyDescent="0.2">
      <c r="A103" s="11"/>
      <c r="B103" s="83"/>
      <c r="C103" s="4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0"/>
      <c r="U103" s="216"/>
      <c r="V103" s="217"/>
      <c r="W103" s="10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ht="30" customHeight="1" x14ac:dyDescent="0.2">
      <c r="A104" s="11"/>
      <c r="B104" s="83"/>
      <c r="C104" s="218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1"/>
      <c r="Q104" s="11"/>
      <c r="R104" s="10"/>
      <c r="U104" s="216"/>
      <c r="V104" s="217"/>
      <c r="W104" s="10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ht="30" customHeight="1" x14ac:dyDescent="0.2">
      <c r="A105" s="11"/>
      <c r="B105" s="83"/>
      <c r="C105" s="4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0"/>
      <c r="U105" s="216"/>
      <c r="V105" s="217"/>
      <c r="W105" s="10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  <row r="106" spans="1:38" ht="30" customHeight="1" x14ac:dyDescent="0.2">
      <c r="A106" s="11"/>
      <c r="B106" s="83"/>
      <c r="C106" s="4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0"/>
      <c r="U106" s="216"/>
      <c r="V106" s="217"/>
      <c r="W106" s="10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</row>
    <row r="107" spans="1:38" ht="30" customHeight="1" x14ac:dyDescent="0.2">
      <c r="A107" s="11"/>
      <c r="B107" s="83"/>
      <c r="C107" s="218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1"/>
      <c r="Q107" s="11"/>
      <c r="R107" s="10"/>
      <c r="U107" s="216"/>
      <c r="V107" s="217"/>
      <c r="W107" s="10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</row>
    <row r="108" spans="1:38" ht="30" customHeight="1" x14ac:dyDescent="0.2">
      <c r="A108" s="11"/>
      <c r="B108" s="83"/>
      <c r="C108" s="4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0"/>
      <c r="U108" s="216"/>
      <c r="V108" s="217"/>
      <c r="W108" s="10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</row>
    <row r="109" spans="1:38" ht="30" customHeight="1" x14ac:dyDescent="0.2">
      <c r="A109" s="11"/>
      <c r="B109" s="83"/>
      <c r="C109" s="4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0"/>
      <c r="U109" s="216"/>
      <c r="V109" s="217"/>
      <c r="W109" s="10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</row>
    <row r="110" spans="1:38" ht="30" customHeight="1" x14ac:dyDescent="0.2">
      <c r="A110" s="11"/>
      <c r="B110" s="83"/>
      <c r="C110" s="4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0"/>
      <c r="U110" s="216"/>
      <c r="V110" s="217"/>
      <c r="W110" s="10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</row>
    <row r="111" spans="1:38" ht="30" customHeight="1" x14ac:dyDescent="0.2">
      <c r="A111" s="11"/>
      <c r="B111" s="83"/>
      <c r="C111" s="4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0"/>
      <c r="U111" s="216"/>
      <c r="V111" s="217"/>
      <c r="W111" s="10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</row>
    <row r="112" spans="1:38" ht="30" customHeight="1" x14ac:dyDescent="0.2">
      <c r="A112" s="11"/>
      <c r="B112" s="83"/>
      <c r="C112" s="4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0"/>
      <c r="U112" s="216"/>
      <c r="V112" s="217"/>
      <c r="W112" s="10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</row>
    <row r="113" spans="1:38" ht="30" customHeight="1" x14ac:dyDescent="0.2">
      <c r="A113" s="11"/>
      <c r="B113" s="83"/>
      <c r="C113" s="218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1"/>
      <c r="Q113" s="11"/>
      <c r="R113" s="10"/>
      <c r="U113" s="216"/>
      <c r="V113" s="217"/>
      <c r="W113" s="10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</row>
    <row r="114" spans="1:38" ht="30" customHeight="1" x14ac:dyDescent="0.2">
      <c r="A114" s="11"/>
      <c r="B114" s="83"/>
      <c r="C114" s="4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0"/>
      <c r="U114" s="216"/>
      <c r="V114" s="217"/>
      <c r="W114" s="10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</row>
    <row r="115" spans="1:38" ht="30" customHeight="1" x14ac:dyDescent="0.2">
      <c r="A115" s="11"/>
      <c r="B115" s="83"/>
      <c r="C115" s="4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0"/>
      <c r="U115" s="216"/>
      <c r="V115" s="217"/>
      <c r="W115" s="10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</row>
    <row r="116" spans="1:38" ht="30" customHeight="1" x14ac:dyDescent="0.2">
      <c r="A116" s="11"/>
      <c r="B116" s="83"/>
      <c r="C116" s="218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1"/>
      <c r="Q116" s="11"/>
      <c r="R116" s="10"/>
      <c r="U116" s="216"/>
      <c r="V116" s="217"/>
      <c r="W116" s="10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</row>
    <row r="117" spans="1:38" ht="30" customHeight="1" x14ac:dyDescent="0.2">
      <c r="A117" s="11"/>
      <c r="B117" s="83"/>
      <c r="C117" s="4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0"/>
      <c r="U117" s="216"/>
      <c r="V117" s="217"/>
      <c r="W117" s="10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</row>
    <row r="118" spans="1:38" ht="30" customHeight="1" x14ac:dyDescent="0.2">
      <c r="A118" s="11"/>
      <c r="B118" s="83"/>
      <c r="C118" s="4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0"/>
      <c r="U118" s="216"/>
      <c r="V118" s="217"/>
      <c r="W118" s="10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</row>
    <row r="119" spans="1:38" ht="30" customHeight="1" x14ac:dyDescent="0.2">
      <c r="A119" s="11"/>
      <c r="B119" s="83"/>
      <c r="C119" s="4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0"/>
      <c r="U119" s="216"/>
      <c r="V119" s="217"/>
      <c r="W119" s="10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pans="1:38" ht="30" customHeight="1" x14ac:dyDescent="0.2">
      <c r="A120" s="11"/>
      <c r="B120" s="83"/>
      <c r="C120" s="4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0"/>
      <c r="U120" s="216"/>
      <c r="V120" s="217"/>
      <c r="W120" s="10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</row>
    <row r="121" spans="1:38" ht="30" customHeight="1" x14ac:dyDescent="0.2">
      <c r="A121" s="11"/>
      <c r="B121" s="83"/>
      <c r="C121" s="4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0"/>
      <c r="U121" s="216"/>
      <c r="V121" s="217"/>
      <c r="W121" s="10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</row>
    <row r="122" spans="1:38" ht="30" customHeight="1" x14ac:dyDescent="0.2">
      <c r="A122" s="11"/>
      <c r="B122" s="83"/>
      <c r="C122" s="218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1"/>
      <c r="Q122" s="11"/>
      <c r="R122" s="10"/>
      <c r="U122" s="216"/>
      <c r="V122" s="217"/>
      <c r="W122" s="10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</row>
    <row r="123" spans="1:38" ht="30" customHeight="1" x14ac:dyDescent="0.2">
      <c r="A123" s="11"/>
      <c r="B123" s="83"/>
      <c r="C123" s="4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0"/>
      <c r="U123" s="216"/>
      <c r="V123" s="217"/>
      <c r="W123" s="10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</row>
    <row r="124" spans="1:38" ht="30" customHeight="1" x14ac:dyDescent="0.2">
      <c r="A124" s="11"/>
      <c r="B124" s="83"/>
      <c r="C124" s="4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0"/>
      <c r="U124" s="216"/>
      <c r="V124" s="217"/>
      <c r="W124" s="10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pans="1:38" ht="30" customHeight="1" x14ac:dyDescent="0.2">
      <c r="A125" s="11"/>
      <c r="B125" s="83"/>
      <c r="C125" s="218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1"/>
      <c r="Q125" s="11"/>
      <c r="R125" s="10"/>
      <c r="U125" s="216"/>
      <c r="V125" s="217"/>
      <c r="W125" s="10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</row>
    <row r="126" spans="1:38" ht="30" customHeight="1" x14ac:dyDescent="0.2">
      <c r="A126" s="11"/>
      <c r="B126" s="83"/>
      <c r="C126" s="218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1"/>
      <c r="Q126" s="11"/>
      <c r="R126" s="10"/>
      <c r="U126" s="216"/>
      <c r="V126" s="217"/>
      <c r="W126" s="10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</row>
    <row r="127" spans="1:38" ht="30" customHeight="1" x14ac:dyDescent="0.2">
      <c r="A127" s="11"/>
      <c r="B127" s="83"/>
      <c r="C127" s="4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0"/>
      <c r="U127" s="216"/>
      <c r="V127" s="217"/>
      <c r="W127" s="10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</row>
    <row r="128" spans="1:38" ht="30" customHeight="1" x14ac:dyDescent="0.2">
      <c r="A128" s="11"/>
      <c r="B128" s="83"/>
      <c r="C128" s="4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0"/>
      <c r="U128" s="216"/>
      <c r="V128" s="217"/>
      <c r="W128" s="10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</row>
    <row r="129" spans="1:38" ht="30" customHeight="1" x14ac:dyDescent="0.2">
      <c r="A129" s="11"/>
      <c r="B129" s="83"/>
      <c r="C129" s="4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0"/>
      <c r="U129" s="216"/>
      <c r="V129" s="217"/>
      <c r="W129" s="10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</row>
    <row r="130" spans="1:38" ht="30" customHeight="1" x14ac:dyDescent="0.2">
      <c r="A130" s="11"/>
      <c r="B130" s="83"/>
      <c r="C130" s="4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0"/>
      <c r="U130" s="216"/>
      <c r="V130" s="217"/>
      <c r="W130" s="10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</row>
    <row r="131" spans="1:38" ht="30" customHeight="1" x14ac:dyDescent="0.2">
      <c r="A131" s="11"/>
      <c r="B131" s="83"/>
      <c r="C131" s="218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1"/>
      <c r="Q131" s="11"/>
      <c r="R131" s="10"/>
      <c r="U131" s="216"/>
      <c r="V131" s="217"/>
      <c r="W131" s="10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</row>
    <row r="132" spans="1:38" ht="30" customHeight="1" x14ac:dyDescent="0.2">
      <c r="A132" s="11"/>
      <c r="B132" s="83"/>
      <c r="C132" s="4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0"/>
      <c r="U132" s="216"/>
      <c r="V132" s="217"/>
      <c r="W132" s="10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</row>
    <row r="133" spans="1:38" ht="30" customHeight="1" x14ac:dyDescent="0.2">
      <c r="A133" s="11"/>
      <c r="B133" s="83"/>
      <c r="C133" s="4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0"/>
      <c r="U133" s="216"/>
      <c r="V133" s="217"/>
      <c r="W133" s="10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</row>
    <row r="134" spans="1:38" ht="30" customHeight="1" x14ac:dyDescent="0.2">
      <c r="A134" s="11"/>
      <c r="B134" s="83"/>
      <c r="C134" s="218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1"/>
      <c r="Q134" s="11"/>
      <c r="R134" s="10"/>
      <c r="U134" s="216"/>
      <c r="V134" s="217"/>
      <c r="W134" s="10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</row>
    <row r="135" spans="1:38" ht="30" customHeight="1" x14ac:dyDescent="0.2">
      <c r="A135" s="11"/>
      <c r="B135" s="83"/>
      <c r="C135" s="4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0"/>
      <c r="U135" s="216"/>
      <c r="V135" s="217"/>
      <c r="W135" s="10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</row>
    <row r="136" spans="1:38" ht="30" customHeight="1" x14ac:dyDescent="0.2">
      <c r="A136" s="11"/>
      <c r="B136" s="83"/>
      <c r="C136" s="4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0"/>
      <c r="U136" s="216"/>
      <c r="V136" s="217"/>
      <c r="W136" s="10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</row>
    <row r="137" spans="1:38" ht="30" customHeight="1" x14ac:dyDescent="0.2">
      <c r="A137" s="11"/>
      <c r="B137" s="83"/>
      <c r="C137" s="4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0"/>
      <c r="U137" s="216"/>
      <c r="V137" s="217"/>
      <c r="W137" s="10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</row>
    <row r="138" spans="1:38" ht="30" customHeight="1" x14ac:dyDescent="0.2">
      <c r="A138" s="11"/>
      <c r="B138" s="83"/>
      <c r="C138" s="4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0"/>
      <c r="U138" s="216"/>
      <c r="V138" s="217"/>
      <c r="W138" s="10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</row>
    <row r="139" spans="1:38" ht="30" customHeight="1" x14ac:dyDescent="0.2">
      <c r="A139" s="11"/>
      <c r="B139" s="83"/>
      <c r="C139" s="4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0"/>
      <c r="U139" s="216"/>
      <c r="V139" s="217"/>
      <c r="W139" s="10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</row>
    <row r="140" spans="1:38" ht="30" customHeight="1" x14ac:dyDescent="0.2">
      <c r="A140" s="11"/>
      <c r="B140" s="83"/>
      <c r="C140" s="4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0"/>
      <c r="U140" s="216"/>
      <c r="V140" s="217"/>
      <c r="W140" s="10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</row>
    <row r="141" spans="1:38" ht="30" customHeight="1" x14ac:dyDescent="0.2">
      <c r="A141" s="11"/>
      <c r="B141" s="83"/>
      <c r="C141" s="4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0"/>
      <c r="U141" s="216"/>
      <c r="V141" s="217"/>
      <c r="W141" s="10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</row>
    <row r="142" spans="1:38" ht="30" customHeight="1" x14ac:dyDescent="0.2">
      <c r="A142" s="11"/>
      <c r="B142" s="83"/>
      <c r="C142" s="4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0"/>
      <c r="U142" s="216"/>
      <c r="V142" s="217"/>
      <c r="W142" s="10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</row>
    <row r="143" spans="1:38" ht="30" customHeight="1" x14ac:dyDescent="0.2">
      <c r="A143" s="11"/>
      <c r="B143" s="83"/>
      <c r="C143" s="4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0"/>
      <c r="U143" s="216"/>
      <c r="V143" s="217"/>
      <c r="W143" s="10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</row>
    <row r="144" spans="1:38" ht="30" customHeight="1" x14ac:dyDescent="0.2">
      <c r="A144" s="11"/>
      <c r="B144" s="83"/>
      <c r="C144" s="218"/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1"/>
      <c r="Q144" s="11"/>
      <c r="R144" s="10"/>
      <c r="U144" s="216"/>
      <c r="V144" s="217"/>
      <c r="W144" s="10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</row>
    <row r="145" spans="1:38" ht="30" customHeight="1" x14ac:dyDescent="0.2">
      <c r="A145" s="11"/>
      <c r="B145" s="83"/>
      <c r="C145" s="4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0"/>
      <c r="U145" s="216"/>
      <c r="V145" s="217"/>
      <c r="W145" s="10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</row>
    <row r="146" spans="1:38" ht="30" customHeight="1" x14ac:dyDescent="0.2">
      <c r="A146" s="11"/>
      <c r="B146" s="83"/>
      <c r="C146" s="4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0"/>
      <c r="U146" s="216"/>
      <c r="V146" s="217"/>
      <c r="W146" s="10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</row>
    <row r="147" spans="1:38" ht="30" customHeight="1" x14ac:dyDescent="0.2">
      <c r="A147" s="11"/>
      <c r="B147" s="83"/>
      <c r="C147" s="218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1"/>
      <c r="Q147" s="11"/>
      <c r="R147" s="10"/>
      <c r="U147" s="216"/>
      <c r="V147" s="217"/>
      <c r="W147" s="10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</row>
    <row r="148" spans="1:38" ht="30" customHeight="1" x14ac:dyDescent="0.2">
      <c r="A148" s="11"/>
      <c r="B148" s="83"/>
      <c r="C148" s="4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0"/>
      <c r="U148" s="216"/>
      <c r="V148" s="217"/>
      <c r="W148" s="10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</row>
    <row r="149" spans="1:38" ht="30" customHeight="1" x14ac:dyDescent="0.2">
      <c r="A149" s="11"/>
      <c r="B149" s="83"/>
      <c r="C149" s="4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0"/>
      <c r="U149" s="216"/>
      <c r="V149" s="217"/>
      <c r="W149" s="10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</row>
    <row r="150" spans="1:38" ht="30" customHeight="1" x14ac:dyDescent="0.2">
      <c r="A150" s="11"/>
      <c r="B150" s="83"/>
      <c r="C150" s="218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1"/>
      <c r="Q150" s="11"/>
      <c r="R150" s="10"/>
      <c r="U150" s="216"/>
      <c r="V150" s="217"/>
      <c r="W150" s="10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</row>
    <row r="151" spans="1:38" ht="30" customHeight="1" x14ac:dyDescent="0.2">
      <c r="A151" s="11"/>
      <c r="B151" s="83"/>
      <c r="C151" s="4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0"/>
      <c r="U151" s="216"/>
      <c r="V151" s="217"/>
      <c r="W151" s="10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</row>
    <row r="152" spans="1:38" ht="30" customHeight="1" x14ac:dyDescent="0.2">
      <c r="A152" s="11"/>
      <c r="B152" s="83"/>
      <c r="C152" s="4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0"/>
      <c r="U152" s="216"/>
      <c r="V152" s="217"/>
      <c r="W152" s="10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</row>
    <row r="153" spans="1:38" ht="30" customHeight="1" x14ac:dyDescent="0.2">
      <c r="A153" s="11"/>
      <c r="B153" s="83"/>
      <c r="C153" s="4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0"/>
      <c r="U153" s="216"/>
      <c r="V153" s="217"/>
      <c r="W153" s="10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</row>
    <row r="154" spans="1:38" ht="30" customHeight="1" x14ac:dyDescent="0.2">
      <c r="A154" s="11"/>
      <c r="B154" s="83"/>
      <c r="C154" s="4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0"/>
      <c r="U154" s="216"/>
      <c r="V154" s="217"/>
      <c r="W154" s="10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</row>
    <row r="155" spans="1:38" ht="30" customHeight="1" x14ac:dyDescent="0.2">
      <c r="A155" s="11"/>
      <c r="B155" s="83"/>
      <c r="C155" s="4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0"/>
      <c r="U155" s="216"/>
      <c r="V155" s="217"/>
      <c r="W155" s="10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</row>
    <row r="156" spans="1:38" ht="30" customHeight="1" x14ac:dyDescent="0.2">
      <c r="A156" s="11"/>
      <c r="B156" s="83"/>
      <c r="C156" s="218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1"/>
      <c r="Q156" s="11"/>
      <c r="R156" s="10"/>
      <c r="U156" s="216"/>
      <c r="V156" s="217"/>
      <c r="W156" s="10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</row>
    <row r="157" spans="1:38" ht="30" customHeight="1" x14ac:dyDescent="0.2">
      <c r="A157" s="11"/>
      <c r="B157" s="83"/>
      <c r="C157" s="4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0"/>
      <c r="U157" s="216"/>
      <c r="V157" s="217"/>
      <c r="W157" s="10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</row>
    <row r="158" spans="1:38" ht="30" customHeight="1" x14ac:dyDescent="0.2">
      <c r="A158" s="11"/>
      <c r="B158" s="83"/>
      <c r="C158" s="4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0"/>
      <c r="U158" s="216"/>
      <c r="V158" s="217"/>
      <c r="W158" s="10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</row>
    <row r="159" spans="1:38" ht="30" customHeight="1" x14ac:dyDescent="0.2">
      <c r="A159" s="11"/>
      <c r="B159" s="83"/>
      <c r="C159" s="218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1"/>
      <c r="Q159" s="11"/>
      <c r="R159" s="10"/>
      <c r="U159" s="216"/>
      <c r="V159" s="217"/>
      <c r="W159" s="10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</row>
    <row r="160" spans="1:38" ht="30" customHeight="1" x14ac:dyDescent="0.2">
      <c r="A160" s="11"/>
      <c r="B160" s="83"/>
      <c r="C160" s="4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0"/>
      <c r="U160" s="216"/>
      <c r="V160" s="217"/>
      <c r="W160" s="10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</row>
    <row r="161" spans="1:38" ht="30" customHeight="1" x14ac:dyDescent="0.2">
      <c r="A161" s="11"/>
      <c r="B161" s="83"/>
      <c r="C161" s="4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0"/>
      <c r="U161" s="216"/>
      <c r="V161" s="217"/>
      <c r="W161" s="10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</row>
    <row r="162" spans="1:38" ht="30" customHeight="1" x14ac:dyDescent="0.2">
      <c r="A162" s="11"/>
      <c r="B162" s="83"/>
      <c r="C162" s="218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1"/>
      <c r="Q162" s="11"/>
      <c r="R162" s="10"/>
      <c r="U162" s="216"/>
      <c r="V162" s="217"/>
      <c r="W162" s="10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</row>
    <row r="163" spans="1:38" ht="30" customHeight="1" x14ac:dyDescent="0.2">
      <c r="A163" s="11"/>
      <c r="B163" s="83"/>
      <c r="C163" s="4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0"/>
      <c r="U163" s="216"/>
      <c r="V163" s="217"/>
      <c r="W163" s="10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</row>
    <row r="164" spans="1:38" ht="30" customHeight="1" x14ac:dyDescent="0.2">
      <c r="A164" s="11"/>
      <c r="B164" s="83"/>
      <c r="C164" s="4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0"/>
      <c r="U164" s="216"/>
      <c r="V164" s="217"/>
      <c r="W164" s="10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</row>
    <row r="165" spans="1:38" ht="30" customHeight="1" x14ac:dyDescent="0.2">
      <c r="A165" s="11"/>
      <c r="B165" s="83"/>
      <c r="C165" s="4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0"/>
      <c r="U165" s="216"/>
      <c r="V165" s="217"/>
      <c r="W165" s="10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</row>
    <row r="166" spans="1:38" ht="30" customHeight="1" x14ac:dyDescent="0.2">
      <c r="A166" s="11"/>
      <c r="B166" s="83"/>
      <c r="C166" s="4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0"/>
      <c r="U166" s="216"/>
      <c r="V166" s="217"/>
      <c r="W166" s="10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</row>
    <row r="167" spans="1:38" ht="30" customHeight="1" x14ac:dyDescent="0.2">
      <c r="A167" s="11"/>
      <c r="B167" s="83"/>
      <c r="C167" s="4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0"/>
      <c r="U167" s="216"/>
      <c r="V167" s="217"/>
      <c r="W167" s="10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</row>
    <row r="168" spans="1:38" ht="30" customHeight="1" x14ac:dyDescent="0.2">
      <c r="A168" s="11"/>
      <c r="B168" s="83"/>
      <c r="C168" s="218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1"/>
      <c r="Q168" s="11"/>
      <c r="R168" s="10"/>
      <c r="U168" s="216"/>
      <c r="V168" s="217"/>
      <c r="W168" s="10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</row>
    <row r="169" spans="1:38" ht="30" customHeight="1" x14ac:dyDescent="0.2">
      <c r="A169" s="11"/>
      <c r="B169" s="83"/>
      <c r="C169" s="4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0"/>
      <c r="U169" s="216"/>
      <c r="V169" s="217"/>
      <c r="W169" s="10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</row>
    <row r="170" spans="1:38" ht="30" customHeight="1" x14ac:dyDescent="0.2">
      <c r="A170" s="11"/>
      <c r="B170" s="83"/>
      <c r="C170" s="4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0"/>
      <c r="U170" s="216"/>
      <c r="V170" s="217"/>
      <c r="W170" s="10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</row>
    <row r="171" spans="1:38" ht="30" customHeight="1" x14ac:dyDescent="0.2">
      <c r="A171" s="11"/>
      <c r="B171" s="83"/>
      <c r="C171" s="218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1"/>
      <c r="Q171" s="11"/>
      <c r="R171" s="10"/>
      <c r="U171" s="216"/>
      <c r="V171" s="217"/>
      <c r="W171" s="10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</row>
    <row r="172" spans="1:38" ht="30" customHeight="1" x14ac:dyDescent="0.2">
      <c r="A172" s="11"/>
      <c r="B172" s="83"/>
      <c r="C172" s="4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0"/>
      <c r="U172" s="216"/>
      <c r="V172" s="217"/>
      <c r="W172" s="10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</row>
    <row r="173" spans="1:38" ht="30" customHeight="1" x14ac:dyDescent="0.2">
      <c r="A173" s="11"/>
      <c r="B173" s="83"/>
      <c r="C173" s="4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0"/>
      <c r="U173" s="216"/>
      <c r="V173" s="217"/>
      <c r="W173" s="10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</row>
    <row r="174" spans="1:38" ht="30" customHeight="1" x14ac:dyDescent="0.2">
      <c r="A174" s="11"/>
      <c r="B174" s="83"/>
      <c r="C174" s="218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1"/>
      <c r="Q174" s="11"/>
      <c r="R174" s="10"/>
      <c r="U174" s="216"/>
      <c r="V174" s="217"/>
      <c r="W174" s="10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</row>
    <row r="175" spans="1:38" ht="30" customHeight="1" x14ac:dyDescent="0.2">
      <c r="A175" s="11"/>
      <c r="B175" s="83"/>
      <c r="C175" s="4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0"/>
      <c r="U175" s="216"/>
      <c r="V175" s="217"/>
      <c r="W175" s="10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</row>
    <row r="176" spans="1:38" ht="30" customHeight="1" x14ac:dyDescent="0.2">
      <c r="A176" s="11"/>
      <c r="B176" s="83"/>
      <c r="C176" s="4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0"/>
      <c r="U176" s="216"/>
      <c r="V176" s="217"/>
      <c r="W176" s="10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</row>
    <row r="177" spans="1:38" ht="30" customHeight="1" x14ac:dyDescent="0.2">
      <c r="A177" s="11"/>
      <c r="B177" s="83"/>
      <c r="C177" s="4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0"/>
      <c r="U177" s="216"/>
      <c r="V177" s="217"/>
      <c r="W177" s="10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</row>
    <row r="178" spans="1:38" ht="30" customHeight="1" x14ac:dyDescent="0.2">
      <c r="A178" s="11"/>
      <c r="B178" s="83"/>
      <c r="C178" s="4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0"/>
      <c r="U178" s="216"/>
      <c r="V178" s="217"/>
      <c r="W178" s="10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</row>
    <row r="179" spans="1:38" ht="30" customHeight="1" x14ac:dyDescent="0.2">
      <c r="A179" s="11"/>
      <c r="B179" s="83"/>
      <c r="C179" s="4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0"/>
      <c r="U179" s="216"/>
      <c r="V179" s="217"/>
      <c r="W179" s="10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</row>
    <row r="180" spans="1:38" ht="30" customHeight="1" x14ac:dyDescent="0.2">
      <c r="A180" s="11"/>
      <c r="B180" s="83"/>
      <c r="C180" s="4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0"/>
      <c r="U180" s="216"/>
      <c r="V180" s="217"/>
      <c r="W180" s="10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</row>
    <row r="181" spans="1:38" ht="30" customHeight="1" x14ac:dyDescent="0.2">
      <c r="A181" s="11"/>
      <c r="B181" s="83"/>
      <c r="C181" s="218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1"/>
      <c r="Q181" s="11"/>
      <c r="R181" s="10"/>
      <c r="U181" s="216"/>
      <c r="V181" s="217"/>
      <c r="W181" s="10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</row>
    <row r="182" spans="1:38" ht="30" customHeight="1" x14ac:dyDescent="0.2">
      <c r="A182" s="11"/>
      <c r="B182" s="83"/>
      <c r="C182" s="4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0"/>
      <c r="U182" s="216"/>
      <c r="V182" s="217"/>
      <c r="W182" s="10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</row>
    <row r="183" spans="1:38" ht="30" customHeight="1" x14ac:dyDescent="0.2">
      <c r="A183" s="11"/>
      <c r="B183" s="83"/>
      <c r="C183" s="4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0"/>
      <c r="U183" s="216"/>
      <c r="V183" s="217"/>
      <c r="W183" s="10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</row>
    <row r="184" spans="1:38" ht="30" customHeight="1" x14ac:dyDescent="0.2">
      <c r="A184" s="11"/>
      <c r="B184" s="83"/>
      <c r="C184" s="218"/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1"/>
      <c r="Q184" s="11"/>
      <c r="R184" s="10"/>
      <c r="U184" s="216"/>
      <c r="V184" s="217"/>
      <c r="W184" s="10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</row>
    <row r="185" spans="1:38" ht="30" customHeight="1" x14ac:dyDescent="0.2">
      <c r="A185" s="11"/>
      <c r="B185" s="83"/>
      <c r="C185" s="4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0"/>
      <c r="U185" s="216"/>
      <c r="V185" s="217"/>
      <c r="W185" s="10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</row>
    <row r="186" spans="1:38" ht="30" customHeight="1" x14ac:dyDescent="0.2">
      <c r="A186" s="11"/>
      <c r="B186" s="83"/>
      <c r="C186" s="4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0"/>
      <c r="U186" s="216"/>
      <c r="V186" s="217"/>
      <c r="W186" s="10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</row>
    <row r="187" spans="1:38" ht="30" customHeight="1" x14ac:dyDescent="0.2">
      <c r="A187" s="11"/>
      <c r="B187" s="83"/>
      <c r="C187" s="218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1"/>
      <c r="Q187" s="11"/>
      <c r="R187" s="10"/>
      <c r="U187" s="216"/>
      <c r="V187" s="217"/>
      <c r="W187" s="10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</row>
    <row r="188" spans="1:38" ht="30" customHeight="1" x14ac:dyDescent="0.2">
      <c r="A188" s="11"/>
      <c r="B188" s="83"/>
      <c r="C188" s="4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0"/>
      <c r="U188" s="216"/>
      <c r="V188" s="217"/>
      <c r="W188" s="10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</row>
    <row r="189" spans="1:38" ht="30" customHeight="1" x14ac:dyDescent="0.2">
      <c r="A189" s="11"/>
      <c r="B189" s="83"/>
      <c r="C189" s="4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0"/>
      <c r="U189" s="216"/>
      <c r="V189" s="217"/>
      <c r="W189" s="10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</row>
    <row r="190" spans="1:38" ht="30" customHeight="1" x14ac:dyDescent="0.2">
      <c r="A190" s="11"/>
      <c r="B190" s="83"/>
      <c r="C190" s="4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0"/>
      <c r="U190" s="216"/>
      <c r="V190" s="217"/>
      <c r="W190" s="10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</row>
    <row r="191" spans="1:38" ht="30" customHeight="1" x14ac:dyDescent="0.2">
      <c r="A191" s="11"/>
      <c r="B191" s="83"/>
      <c r="C191" s="4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0"/>
      <c r="U191" s="216"/>
      <c r="V191" s="217"/>
      <c r="W191" s="10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</row>
    <row r="192" spans="1:38" ht="30" customHeight="1" x14ac:dyDescent="0.2">
      <c r="A192" s="11"/>
      <c r="B192" s="83"/>
      <c r="C192" s="218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1"/>
      <c r="Q192" s="11"/>
      <c r="R192" s="10"/>
      <c r="U192" s="216"/>
      <c r="V192" s="217"/>
      <c r="W192" s="10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</row>
    <row r="193" spans="1:38" ht="30" customHeight="1" x14ac:dyDescent="0.2">
      <c r="A193" s="11"/>
      <c r="B193" s="83"/>
      <c r="C193" s="218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1"/>
      <c r="Q193" s="11"/>
      <c r="R193" s="10"/>
      <c r="U193" s="216"/>
      <c r="V193" s="217"/>
      <c r="W193" s="10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</row>
    <row r="194" spans="1:38" ht="30" customHeight="1" x14ac:dyDescent="0.2">
      <c r="A194" s="11"/>
      <c r="B194" s="83"/>
      <c r="C194" s="4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0"/>
      <c r="U194" s="216"/>
      <c r="V194" s="217"/>
      <c r="W194" s="10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</row>
    <row r="195" spans="1:38" ht="30" customHeight="1" x14ac:dyDescent="0.2">
      <c r="A195" s="11"/>
      <c r="B195" s="83"/>
      <c r="C195" s="4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0"/>
      <c r="U195" s="216"/>
      <c r="V195" s="217"/>
      <c r="W195" s="10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</row>
    <row r="196" spans="1:38" ht="30" customHeight="1" x14ac:dyDescent="0.2">
      <c r="A196" s="11"/>
      <c r="B196" s="83"/>
      <c r="C196" s="4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0"/>
      <c r="U196" s="216"/>
      <c r="V196" s="217"/>
      <c r="W196" s="10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</row>
    <row r="197" spans="1:38" ht="30" customHeight="1" x14ac:dyDescent="0.2">
      <c r="A197" s="11"/>
      <c r="B197" s="83"/>
      <c r="C197" s="4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0"/>
      <c r="U197" s="216"/>
      <c r="V197" s="217"/>
      <c r="W197" s="10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</row>
    <row r="198" spans="1:38" ht="30" customHeight="1" x14ac:dyDescent="0.2">
      <c r="A198" s="11"/>
      <c r="B198" s="83"/>
      <c r="C198" s="4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0"/>
      <c r="U198" s="216"/>
      <c r="V198" s="217"/>
      <c r="W198" s="10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</row>
    <row r="199" spans="1:38" ht="30" customHeight="1" x14ac:dyDescent="0.2">
      <c r="A199" s="11"/>
      <c r="B199" s="83"/>
      <c r="C199" s="4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0"/>
      <c r="U199" s="216"/>
      <c r="V199" s="217"/>
      <c r="W199" s="10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</row>
    <row r="200" spans="1:38" ht="30" customHeight="1" x14ac:dyDescent="0.2">
      <c r="A200" s="11"/>
      <c r="B200" s="83"/>
      <c r="C200" s="4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0"/>
      <c r="U200" s="216"/>
      <c r="V200" s="217"/>
      <c r="W200" s="10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</row>
    <row r="201" spans="1:38" ht="30" customHeight="1" x14ac:dyDescent="0.2">
      <c r="A201" s="11"/>
      <c r="B201" s="83"/>
      <c r="C201" s="4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0"/>
      <c r="U201" s="216"/>
      <c r="V201" s="217"/>
      <c r="W201" s="10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</row>
    <row r="202" spans="1:38" ht="30" customHeight="1" x14ac:dyDescent="0.2">
      <c r="A202" s="11"/>
      <c r="B202" s="83"/>
      <c r="C202" s="4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0"/>
      <c r="U202" s="216"/>
      <c r="V202" s="217"/>
      <c r="W202" s="10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</row>
    <row r="203" spans="1:38" ht="30" customHeight="1" x14ac:dyDescent="0.2">
      <c r="A203" s="11"/>
      <c r="B203" s="83"/>
      <c r="C203" s="4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0"/>
      <c r="U203" s="216"/>
      <c r="V203" s="217"/>
      <c r="W203" s="10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</row>
    <row r="204" spans="1:38" ht="30" customHeight="1" x14ac:dyDescent="0.2">
      <c r="A204" s="11"/>
      <c r="B204" s="83"/>
      <c r="C204" s="4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0"/>
      <c r="U204" s="216"/>
      <c r="V204" s="217"/>
      <c r="W204" s="10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</row>
    <row r="205" spans="1:38" ht="30" customHeight="1" x14ac:dyDescent="0.2">
      <c r="A205" s="11"/>
      <c r="B205" s="83"/>
      <c r="C205" s="4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0"/>
      <c r="U205" s="216"/>
      <c r="V205" s="217"/>
      <c r="W205" s="10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</row>
    <row r="206" spans="1:38" ht="30" customHeight="1" x14ac:dyDescent="0.2">
      <c r="A206" s="11"/>
      <c r="B206" s="83"/>
      <c r="C206" s="4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0"/>
      <c r="U206" s="216"/>
      <c r="V206" s="217"/>
      <c r="W206" s="10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</row>
    <row r="207" spans="1:38" ht="30" customHeight="1" x14ac:dyDescent="0.2">
      <c r="A207" s="11"/>
      <c r="B207" s="83"/>
      <c r="C207" s="4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0"/>
      <c r="U207" s="216"/>
      <c r="V207" s="217"/>
      <c r="W207" s="10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</row>
    <row r="208" spans="1:38" ht="30" customHeight="1" x14ac:dyDescent="0.2">
      <c r="A208" s="11"/>
      <c r="B208" s="83"/>
      <c r="C208" s="4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0"/>
      <c r="U208" s="216"/>
      <c r="V208" s="217"/>
      <c r="W208" s="10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</row>
    <row r="209" spans="1:38" ht="30" customHeight="1" x14ac:dyDescent="0.2">
      <c r="A209" s="11"/>
      <c r="B209" s="83"/>
      <c r="C209" s="4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0"/>
      <c r="U209" s="216"/>
      <c r="V209" s="217"/>
      <c r="W209" s="10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</row>
    <row r="210" spans="1:38" ht="30" customHeight="1" x14ac:dyDescent="0.2">
      <c r="A210" s="11"/>
      <c r="B210" s="83"/>
      <c r="C210" s="4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0"/>
      <c r="U210" s="216"/>
      <c r="V210" s="217"/>
      <c r="W210" s="10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</row>
    <row r="211" spans="1:38" ht="30" customHeight="1" x14ac:dyDescent="0.2">
      <c r="A211" s="11"/>
      <c r="B211" s="83"/>
      <c r="C211" s="4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0"/>
      <c r="U211" s="216"/>
      <c r="V211" s="217"/>
      <c r="W211" s="10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</row>
    <row r="212" spans="1:38" ht="30" customHeight="1" x14ac:dyDescent="0.2">
      <c r="A212" s="11"/>
      <c r="B212" s="83"/>
      <c r="C212" s="4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0"/>
      <c r="U212" s="216"/>
      <c r="V212" s="217"/>
      <c r="W212" s="10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</row>
    <row r="213" spans="1:38" ht="30" customHeight="1" x14ac:dyDescent="0.2">
      <c r="A213" s="11"/>
      <c r="B213" s="83"/>
      <c r="C213" s="4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0"/>
      <c r="U213" s="216"/>
      <c r="V213" s="217"/>
      <c r="W213" s="10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</row>
    <row r="214" spans="1:38" ht="30" customHeight="1" x14ac:dyDescent="0.2">
      <c r="A214" s="11"/>
      <c r="B214" s="83"/>
      <c r="C214" s="4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0"/>
      <c r="U214" s="216"/>
      <c r="V214" s="217"/>
      <c r="W214" s="10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</row>
    <row r="215" spans="1:38" ht="30" customHeight="1" x14ac:dyDescent="0.2">
      <c r="A215" s="11"/>
      <c r="B215" s="83"/>
      <c r="C215" s="4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0"/>
      <c r="U215" s="216"/>
      <c r="V215" s="217"/>
      <c r="W215" s="10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</row>
    <row r="216" spans="1:38" ht="30" customHeight="1" x14ac:dyDescent="0.2">
      <c r="A216" s="11"/>
      <c r="B216" s="83"/>
      <c r="C216" s="4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0"/>
      <c r="U216" s="216"/>
      <c r="V216" s="217"/>
      <c r="W216" s="10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</row>
    <row r="217" spans="1:38" ht="30" customHeight="1" x14ac:dyDescent="0.2">
      <c r="A217" s="11"/>
      <c r="B217" s="83"/>
      <c r="C217" s="4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0"/>
      <c r="U217" s="216"/>
      <c r="V217" s="217"/>
      <c r="W217" s="10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</row>
    <row r="218" spans="1:38" ht="30" customHeight="1" x14ac:dyDescent="0.2">
      <c r="A218" s="11"/>
      <c r="B218" s="83"/>
      <c r="C218" s="4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0"/>
      <c r="U218" s="216"/>
      <c r="V218" s="217"/>
      <c r="W218" s="10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</row>
    <row r="219" spans="1:38" ht="30" customHeight="1" x14ac:dyDescent="0.2">
      <c r="A219" s="11"/>
      <c r="B219" s="83"/>
      <c r="C219" s="4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0"/>
      <c r="U219" s="216"/>
      <c r="V219" s="217"/>
      <c r="W219" s="10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</row>
    <row r="220" spans="1:38" ht="30" customHeight="1" x14ac:dyDescent="0.2">
      <c r="A220" s="11"/>
      <c r="B220" s="83"/>
      <c r="C220" s="4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0"/>
      <c r="U220" s="216"/>
      <c r="V220" s="217"/>
      <c r="W220" s="10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</row>
    <row r="221" spans="1:38" ht="30" customHeight="1" x14ac:dyDescent="0.2">
      <c r="A221" s="11"/>
      <c r="B221" s="83"/>
      <c r="C221" s="4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0"/>
      <c r="U221" s="216"/>
      <c r="V221" s="217"/>
      <c r="W221" s="10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</row>
    <row r="222" spans="1:38" ht="30" customHeight="1" x14ac:dyDescent="0.2">
      <c r="A222" s="11"/>
      <c r="B222" s="83"/>
      <c r="C222" s="4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0"/>
      <c r="U222" s="216"/>
      <c r="V222" s="217"/>
      <c r="W222" s="10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</row>
    <row r="223" spans="1:38" ht="30" customHeight="1" x14ac:dyDescent="0.2">
      <c r="A223" s="11"/>
      <c r="B223" s="83"/>
      <c r="C223" s="4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0"/>
      <c r="U223" s="216"/>
      <c r="V223" s="217"/>
      <c r="W223" s="10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</row>
    <row r="224" spans="1:38" ht="30" customHeight="1" x14ac:dyDescent="0.2">
      <c r="A224" s="11"/>
      <c r="B224" s="83"/>
      <c r="C224" s="4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0"/>
      <c r="U224" s="216"/>
      <c r="V224" s="217"/>
      <c r="W224" s="10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</row>
    <row r="225" spans="1:38" ht="30" customHeight="1" x14ac:dyDescent="0.2">
      <c r="A225" s="11"/>
      <c r="B225" s="83"/>
      <c r="C225" s="4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0"/>
      <c r="U225" s="216"/>
      <c r="V225" s="217"/>
      <c r="W225" s="10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</row>
    <row r="226" spans="1:38" ht="30" customHeight="1" x14ac:dyDescent="0.2">
      <c r="A226" s="11"/>
      <c r="B226" s="83"/>
      <c r="C226" s="4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0"/>
      <c r="U226" s="216"/>
      <c r="V226" s="217"/>
      <c r="W226" s="10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</row>
    <row r="227" spans="1:38" ht="30" customHeight="1" x14ac:dyDescent="0.2">
      <c r="A227" s="11"/>
      <c r="B227" s="83"/>
      <c r="C227" s="4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0"/>
      <c r="U227" s="216"/>
      <c r="V227" s="217"/>
      <c r="W227" s="10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</row>
    <row r="228" spans="1:38" ht="30" customHeight="1" x14ac:dyDescent="0.2">
      <c r="A228" s="11"/>
      <c r="B228" s="83"/>
      <c r="C228" s="4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0"/>
      <c r="U228" s="216"/>
      <c r="V228" s="217"/>
      <c r="W228" s="10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</row>
    <row r="229" spans="1:38" ht="30" customHeight="1" x14ac:dyDescent="0.2">
      <c r="A229" s="11"/>
      <c r="B229" s="83"/>
      <c r="C229" s="4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0"/>
      <c r="U229" s="216"/>
      <c r="V229" s="217"/>
      <c r="W229" s="10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</row>
    <row r="230" spans="1:38" ht="30" customHeight="1" x14ac:dyDescent="0.2">
      <c r="A230" s="11"/>
      <c r="B230" s="83"/>
      <c r="C230" s="4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0"/>
      <c r="U230" s="216"/>
      <c r="V230" s="217"/>
      <c r="W230" s="10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</row>
    <row r="231" spans="1:38" ht="30" customHeight="1" x14ac:dyDescent="0.2">
      <c r="A231" s="11"/>
      <c r="B231" s="83"/>
      <c r="C231" s="4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0"/>
      <c r="U231" s="216"/>
      <c r="V231" s="217"/>
      <c r="W231" s="10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</row>
    <row r="232" spans="1:38" ht="30" customHeight="1" x14ac:dyDescent="0.2">
      <c r="A232" s="11"/>
      <c r="B232" s="83"/>
      <c r="C232" s="4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0"/>
      <c r="U232" s="216"/>
      <c r="V232" s="217"/>
      <c r="W232" s="10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</row>
    <row r="233" spans="1:38" ht="30" customHeight="1" x14ac:dyDescent="0.2">
      <c r="A233" s="11"/>
      <c r="B233" s="83"/>
      <c r="C233" s="4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0"/>
      <c r="U233" s="216"/>
      <c r="V233" s="217"/>
      <c r="W233" s="10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</row>
    <row r="234" spans="1:38" ht="30" customHeight="1" x14ac:dyDescent="0.2">
      <c r="A234" s="11"/>
      <c r="B234" s="83"/>
      <c r="C234" s="4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0"/>
      <c r="U234" s="216"/>
      <c r="V234" s="217"/>
      <c r="W234" s="10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</row>
    <row r="235" spans="1:38" ht="30" customHeight="1" x14ac:dyDescent="0.2">
      <c r="A235" s="11"/>
      <c r="B235" s="83"/>
      <c r="C235" s="4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0"/>
      <c r="U235" s="216"/>
      <c r="V235" s="217"/>
      <c r="W235" s="10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</row>
    <row r="236" spans="1:38" ht="30" customHeight="1" x14ac:dyDescent="0.2">
      <c r="A236" s="11"/>
      <c r="B236" s="83"/>
      <c r="C236" s="4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0"/>
      <c r="U236" s="216"/>
      <c r="V236" s="217"/>
      <c r="W236" s="10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</row>
    <row r="237" spans="1:38" ht="30" customHeight="1" x14ac:dyDescent="0.2">
      <c r="A237" s="11"/>
      <c r="B237" s="83"/>
      <c r="C237" s="4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0"/>
      <c r="U237" s="216"/>
      <c r="V237" s="217"/>
      <c r="W237" s="10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</row>
    <row r="238" spans="1:38" ht="30" customHeight="1" x14ac:dyDescent="0.2">
      <c r="A238" s="11"/>
      <c r="B238" s="83"/>
      <c r="C238" s="4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0"/>
      <c r="U238" s="216"/>
      <c r="V238" s="217"/>
      <c r="W238" s="10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</row>
    <row r="239" spans="1:38" ht="30" customHeight="1" x14ac:dyDescent="0.2">
      <c r="A239" s="11"/>
      <c r="B239" s="83"/>
      <c r="C239" s="4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0"/>
      <c r="U239" s="216"/>
      <c r="V239" s="217"/>
      <c r="W239" s="10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</row>
    <row r="240" spans="1:38" ht="30" customHeight="1" x14ac:dyDescent="0.2">
      <c r="A240" s="11"/>
      <c r="B240" s="83"/>
      <c r="C240" s="4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0"/>
      <c r="U240" s="216"/>
      <c r="V240" s="217"/>
      <c r="W240" s="10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</row>
    <row r="241" spans="1:38" ht="30" customHeight="1" x14ac:dyDescent="0.2">
      <c r="A241" s="11"/>
      <c r="B241" s="83"/>
      <c r="C241" s="4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0"/>
      <c r="U241" s="216"/>
      <c r="V241" s="217"/>
      <c r="W241" s="10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</row>
    <row r="242" spans="1:38" ht="30" customHeight="1" x14ac:dyDescent="0.2">
      <c r="A242" s="11"/>
      <c r="B242" s="83"/>
      <c r="C242" s="4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0"/>
      <c r="U242" s="216"/>
      <c r="V242" s="217"/>
      <c r="W242" s="10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</row>
    <row r="243" spans="1:38" ht="30" customHeight="1" x14ac:dyDescent="0.2">
      <c r="A243" s="11"/>
      <c r="B243" s="83"/>
      <c r="C243" s="4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0"/>
      <c r="U243" s="216"/>
      <c r="V243" s="217"/>
      <c r="W243" s="10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</row>
    <row r="244" spans="1:38" ht="30" customHeight="1" x14ac:dyDescent="0.2">
      <c r="A244" s="11"/>
      <c r="B244" s="83"/>
      <c r="C244" s="4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0"/>
      <c r="U244" s="216"/>
      <c r="V244" s="217"/>
      <c r="W244" s="10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</row>
    <row r="245" spans="1:38" ht="30" customHeight="1" x14ac:dyDescent="0.2">
      <c r="A245" s="11"/>
      <c r="B245" s="83"/>
      <c r="C245" s="4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0"/>
      <c r="U245" s="216"/>
      <c r="V245" s="217"/>
      <c r="W245" s="10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</row>
    <row r="246" spans="1:38" ht="30" customHeight="1" x14ac:dyDescent="0.2">
      <c r="A246" s="11"/>
      <c r="B246" s="83"/>
      <c r="C246" s="4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0"/>
      <c r="U246" s="216"/>
      <c r="V246" s="217"/>
      <c r="W246" s="10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</row>
    <row r="247" spans="1:38" ht="30" customHeight="1" x14ac:dyDescent="0.2">
      <c r="A247" s="11"/>
      <c r="B247" s="83"/>
      <c r="C247" s="4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0"/>
      <c r="U247" s="216"/>
      <c r="V247" s="217"/>
      <c r="W247" s="10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</row>
    <row r="248" spans="1:38" ht="30" customHeight="1" x14ac:dyDescent="0.2">
      <c r="A248" s="11"/>
      <c r="B248" s="83"/>
      <c r="C248" s="4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0"/>
      <c r="U248" s="216"/>
      <c r="V248" s="217"/>
      <c r="W248" s="10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</row>
    <row r="249" spans="1:38" ht="30" customHeight="1" x14ac:dyDescent="0.2">
      <c r="A249" s="11"/>
      <c r="B249" s="83"/>
      <c r="C249" s="4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0"/>
      <c r="U249" s="216"/>
      <c r="V249" s="217"/>
      <c r="W249" s="10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</row>
    <row r="250" spans="1:38" ht="30" customHeight="1" x14ac:dyDescent="0.2">
      <c r="A250" s="11"/>
      <c r="B250" s="83"/>
      <c r="C250" s="4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0"/>
      <c r="U250" s="216"/>
      <c r="V250" s="217"/>
      <c r="W250" s="10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</row>
    <row r="251" spans="1:38" ht="30" customHeight="1" x14ac:dyDescent="0.2">
      <c r="A251" s="11"/>
      <c r="B251" s="83"/>
      <c r="C251" s="4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0"/>
      <c r="U251" s="216"/>
      <c r="V251" s="217"/>
      <c r="W251" s="10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</row>
    <row r="252" spans="1:38" ht="30" customHeight="1" x14ac:dyDescent="0.2">
      <c r="A252" s="11"/>
      <c r="B252" s="83"/>
      <c r="C252" s="4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0"/>
      <c r="U252" s="216"/>
      <c r="V252" s="217"/>
      <c r="W252" s="10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</row>
    <row r="253" spans="1:38" ht="30" customHeight="1" x14ac:dyDescent="0.2">
      <c r="A253" s="11"/>
      <c r="B253" s="83"/>
      <c r="C253" s="4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0"/>
      <c r="U253" s="216"/>
      <c r="V253" s="217"/>
      <c r="W253" s="10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</row>
    <row r="254" spans="1:38" ht="30" customHeight="1" x14ac:dyDescent="0.2">
      <c r="A254" s="11"/>
      <c r="B254" s="83"/>
      <c r="C254" s="4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0"/>
      <c r="U254" s="216"/>
      <c r="V254" s="217"/>
      <c r="W254" s="10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</row>
    <row r="255" spans="1:38" ht="30" customHeight="1" x14ac:dyDescent="0.2">
      <c r="A255" s="11"/>
      <c r="B255" s="83"/>
      <c r="C255" s="4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0"/>
      <c r="U255" s="216"/>
      <c r="V255" s="217"/>
      <c r="W255" s="10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</row>
    <row r="256" spans="1:38" ht="30" customHeight="1" x14ac:dyDescent="0.2">
      <c r="A256" s="11"/>
      <c r="B256" s="83"/>
      <c r="C256" s="4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0"/>
      <c r="U256" s="216"/>
      <c r="V256" s="217"/>
      <c r="W256" s="10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</row>
    <row r="257" spans="1:38" ht="30" customHeight="1" x14ac:dyDescent="0.2">
      <c r="A257" s="11"/>
      <c r="B257" s="83"/>
      <c r="C257" s="4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0"/>
      <c r="U257" s="216"/>
      <c r="V257" s="217"/>
      <c r="W257" s="10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</row>
    <row r="258" spans="1:38" ht="30" customHeight="1" x14ac:dyDescent="0.2">
      <c r="A258" s="11"/>
      <c r="B258" s="83"/>
      <c r="C258" s="4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0"/>
      <c r="U258" s="216"/>
      <c r="V258" s="217"/>
      <c r="W258" s="10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</row>
    <row r="259" spans="1:38" ht="30" customHeight="1" x14ac:dyDescent="0.2">
      <c r="A259" s="11"/>
      <c r="B259" s="83"/>
      <c r="C259" s="4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0"/>
      <c r="U259" s="216"/>
      <c r="V259" s="217"/>
      <c r="W259" s="10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</row>
    <row r="260" spans="1:38" ht="30" customHeight="1" x14ac:dyDescent="0.2">
      <c r="A260" s="11"/>
      <c r="B260" s="83"/>
      <c r="C260" s="4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0"/>
      <c r="U260" s="216"/>
      <c r="V260" s="217"/>
      <c r="W260" s="10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</row>
    <row r="261" spans="1:38" ht="30" customHeight="1" x14ac:dyDescent="0.2">
      <c r="A261" s="11"/>
      <c r="B261" s="83"/>
      <c r="C261" s="4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0"/>
      <c r="U261" s="216"/>
      <c r="V261" s="217"/>
      <c r="W261" s="10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</row>
    <row r="262" spans="1:38" ht="30" customHeight="1" x14ac:dyDescent="0.2">
      <c r="A262" s="11"/>
      <c r="B262" s="83"/>
      <c r="C262" s="4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0"/>
      <c r="U262" s="216"/>
      <c r="V262" s="217"/>
      <c r="W262" s="10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</row>
    <row r="263" spans="1:38" ht="30" customHeight="1" x14ac:dyDescent="0.2">
      <c r="A263" s="11"/>
      <c r="B263" s="83"/>
      <c r="C263" s="4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0"/>
      <c r="U263" s="216"/>
      <c r="V263" s="217"/>
      <c r="W263" s="10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</row>
    <row r="264" spans="1:38" ht="30" customHeight="1" x14ac:dyDescent="0.2">
      <c r="A264" s="11"/>
      <c r="B264" s="83"/>
      <c r="C264" s="4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0"/>
      <c r="U264" s="216"/>
      <c r="V264" s="217"/>
      <c r="W264" s="10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</row>
    <row r="265" spans="1:38" ht="30" customHeight="1" x14ac:dyDescent="0.2">
      <c r="A265" s="11"/>
      <c r="B265" s="83"/>
      <c r="C265" s="4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0"/>
      <c r="U265" s="216"/>
      <c r="V265" s="217"/>
      <c r="W265" s="10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</row>
    <row r="266" spans="1:38" ht="30" customHeight="1" x14ac:dyDescent="0.2">
      <c r="A266" s="11"/>
      <c r="B266" s="83"/>
      <c r="C266" s="4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0"/>
      <c r="U266" s="216"/>
      <c r="V266" s="217"/>
      <c r="W266" s="10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</row>
    <row r="267" spans="1:38" ht="30" customHeight="1" x14ac:dyDescent="0.2">
      <c r="A267" s="11"/>
      <c r="B267" s="83"/>
      <c r="C267" s="4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0"/>
      <c r="U267" s="216"/>
      <c r="V267" s="217"/>
      <c r="W267" s="10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</row>
    <row r="268" spans="1:38" ht="30" customHeight="1" x14ac:dyDescent="0.2">
      <c r="A268" s="11"/>
      <c r="B268" s="83"/>
      <c r="C268" s="4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0"/>
      <c r="U268" s="216"/>
      <c r="V268" s="217"/>
      <c r="W268" s="10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</row>
    <row r="269" spans="1:38" ht="30" customHeight="1" x14ac:dyDescent="0.2">
      <c r="A269" s="11"/>
      <c r="B269" s="83"/>
      <c r="C269" s="4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0"/>
      <c r="U269" s="216"/>
      <c r="V269" s="217"/>
      <c r="W269" s="10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</row>
    <row r="270" spans="1:38" ht="30" customHeight="1" x14ac:dyDescent="0.2">
      <c r="A270" s="11"/>
      <c r="B270" s="83"/>
      <c r="C270" s="4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0"/>
      <c r="U270" s="216"/>
      <c r="V270" s="217"/>
      <c r="W270" s="10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</row>
    <row r="271" spans="1:38" ht="30" customHeight="1" x14ac:dyDescent="0.2">
      <c r="A271" s="11"/>
      <c r="B271" s="83"/>
      <c r="C271" s="4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0"/>
      <c r="U271" s="216"/>
      <c r="V271" s="217"/>
      <c r="W271" s="10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</row>
    <row r="272" spans="1:38" ht="30" customHeight="1" x14ac:dyDescent="0.2">
      <c r="A272" s="11"/>
      <c r="B272" s="83"/>
      <c r="C272" s="4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0"/>
      <c r="U272" s="216"/>
      <c r="V272" s="217"/>
      <c r="W272" s="10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</row>
    <row r="273" spans="1:38" ht="30" customHeight="1" x14ac:dyDescent="0.2">
      <c r="A273" s="11"/>
      <c r="B273" s="83"/>
      <c r="C273" s="4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0"/>
      <c r="U273" s="216"/>
      <c r="V273" s="217"/>
      <c r="W273" s="10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</row>
    <row r="274" spans="1:38" ht="30" customHeight="1" x14ac:dyDescent="0.2">
      <c r="A274" s="11"/>
      <c r="B274" s="83"/>
      <c r="C274" s="4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0"/>
      <c r="U274" s="216"/>
      <c r="V274" s="217"/>
      <c r="W274" s="10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</row>
    <row r="275" spans="1:38" ht="30" customHeight="1" x14ac:dyDescent="0.2">
      <c r="A275" s="11"/>
      <c r="B275" s="83"/>
      <c r="C275" s="4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0"/>
      <c r="U275" s="216"/>
      <c r="V275" s="217"/>
      <c r="W275" s="10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</row>
    <row r="276" spans="1:38" ht="30" customHeight="1" x14ac:dyDescent="0.2">
      <c r="A276" s="11"/>
      <c r="B276" s="83"/>
      <c r="C276" s="4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0"/>
      <c r="U276" s="216"/>
      <c r="V276" s="217"/>
      <c r="W276" s="10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</row>
    <row r="277" spans="1:38" ht="30" customHeight="1" x14ac:dyDescent="0.2">
      <c r="A277" s="11"/>
      <c r="B277" s="83"/>
      <c r="C277" s="4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0"/>
      <c r="U277" s="216"/>
      <c r="V277" s="217"/>
      <c r="W277" s="10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</row>
    <row r="278" spans="1:38" ht="30" customHeight="1" x14ac:dyDescent="0.2">
      <c r="A278" s="11"/>
      <c r="B278" s="83"/>
      <c r="C278" s="4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0"/>
      <c r="U278" s="216"/>
      <c r="V278" s="217"/>
      <c r="W278" s="10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</row>
    <row r="279" spans="1:38" ht="30" customHeight="1" x14ac:dyDescent="0.2">
      <c r="A279" s="11"/>
      <c r="B279" s="83"/>
      <c r="C279" s="4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0"/>
      <c r="U279" s="216"/>
      <c r="V279" s="217"/>
      <c r="W279" s="10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</row>
    <row r="280" spans="1:38" ht="30" customHeight="1" x14ac:dyDescent="0.2">
      <c r="A280" s="11"/>
      <c r="B280" s="83"/>
      <c r="C280" s="4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0"/>
      <c r="U280" s="216"/>
      <c r="V280" s="217"/>
      <c r="W280" s="10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</row>
    <row r="281" spans="1:38" ht="30" customHeight="1" x14ac:dyDescent="0.2">
      <c r="A281" s="11"/>
      <c r="B281" s="83"/>
      <c r="C281" s="4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0"/>
      <c r="U281" s="216"/>
      <c r="V281" s="217"/>
      <c r="W281" s="10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</row>
    <row r="282" spans="1:38" ht="30" customHeight="1" x14ac:dyDescent="0.2">
      <c r="A282" s="11"/>
      <c r="B282" s="83"/>
      <c r="C282" s="4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0"/>
      <c r="U282" s="216"/>
      <c r="V282" s="217"/>
      <c r="W282" s="10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</row>
    <row r="283" spans="1:38" ht="30" customHeight="1" x14ac:dyDescent="0.2">
      <c r="A283" s="11"/>
      <c r="B283" s="83"/>
      <c r="C283" s="4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0"/>
      <c r="U283" s="216"/>
      <c r="V283" s="217"/>
      <c r="W283" s="10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</row>
    <row r="284" spans="1:38" ht="30" customHeight="1" x14ac:dyDescent="0.2">
      <c r="A284" s="11"/>
      <c r="B284" s="83"/>
      <c r="C284" s="4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0"/>
      <c r="U284" s="216"/>
      <c r="V284" s="217"/>
      <c r="W284" s="10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</row>
    <row r="285" spans="1:38" ht="30" customHeight="1" x14ac:dyDescent="0.2">
      <c r="A285" s="11"/>
      <c r="B285" s="83"/>
      <c r="C285" s="4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0"/>
      <c r="U285" s="216"/>
      <c r="V285" s="217"/>
      <c r="W285" s="10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</row>
    <row r="286" spans="1:38" ht="30" customHeight="1" x14ac:dyDescent="0.2">
      <c r="A286" s="11"/>
      <c r="B286" s="83"/>
      <c r="C286" s="4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0"/>
      <c r="U286" s="216"/>
      <c r="V286" s="217"/>
      <c r="W286" s="10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</row>
    <row r="287" spans="1:38" ht="30" customHeight="1" x14ac:dyDescent="0.2">
      <c r="A287" s="11"/>
      <c r="B287" s="83"/>
      <c r="C287" s="4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0"/>
      <c r="U287" s="216"/>
      <c r="V287" s="217"/>
      <c r="W287" s="10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</row>
    <row r="288" spans="1:38" ht="30" customHeight="1" x14ac:dyDescent="0.2">
      <c r="A288" s="11"/>
      <c r="B288" s="83"/>
      <c r="C288" s="4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0"/>
      <c r="U288" s="216"/>
      <c r="V288" s="217"/>
      <c r="W288" s="10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</row>
    <row r="289" spans="1:38" ht="30" customHeight="1" x14ac:dyDescent="0.2">
      <c r="A289" s="11"/>
      <c r="B289" s="83"/>
      <c r="C289" s="4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0"/>
      <c r="U289" s="216"/>
      <c r="V289" s="217"/>
      <c r="W289" s="10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</row>
    <row r="290" spans="1:38" ht="15.75" customHeight="1" x14ac:dyDescent="0.2"/>
    <row r="291" spans="1:38" ht="15.75" customHeight="1" x14ac:dyDescent="0.2"/>
    <row r="292" spans="1:38" ht="15.75" customHeight="1" x14ac:dyDescent="0.2"/>
    <row r="293" spans="1:38" ht="15.75" customHeight="1" x14ac:dyDescent="0.2"/>
    <row r="294" spans="1:38" ht="15.75" customHeight="1" x14ac:dyDescent="0.2"/>
    <row r="295" spans="1:38" ht="15.75" customHeight="1" x14ac:dyDescent="0.2"/>
    <row r="296" spans="1:38" ht="15.75" customHeight="1" x14ac:dyDescent="0.2"/>
    <row r="297" spans="1:38" ht="15.75" customHeight="1" x14ac:dyDescent="0.2"/>
    <row r="298" spans="1:38" ht="15.75" customHeight="1" x14ac:dyDescent="0.2"/>
    <row r="299" spans="1:38" ht="15.75" customHeight="1" x14ac:dyDescent="0.2"/>
    <row r="300" spans="1:38" ht="15.75" customHeight="1" x14ac:dyDescent="0.2"/>
    <row r="301" spans="1:38" ht="15.75" customHeight="1" x14ac:dyDescent="0.2"/>
    <row r="302" spans="1:38" ht="15.75" customHeight="1" x14ac:dyDescent="0.2"/>
    <row r="303" spans="1:38" ht="15.75" customHeight="1" x14ac:dyDescent="0.2"/>
    <row r="304" spans="1:38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</sheetData>
  <autoFilter ref="A1:V12" xr:uid="{00000000-0009-0000-0000-000000000000}"/>
  <mergeCells count="14">
    <mergeCell ref="A77:V77"/>
    <mergeCell ref="T78:T80"/>
    <mergeCell ref="A82:V82"/>
    <mergeCell ref="A88:V88"/>
    <mergeCell ref="A14:V14"/>
    <mergeCell ref="A23:V23"/>
    <mergeCell ref="A38:V38"/>
    <mergeCell ref="A53:V53"/>
    <mergeCell ref="A70:V70"/>
    <mergeCell ref="D1:F1"/>
    <mergeCell ref="G1:I1"/>
    <mergeCell ref="J1:L1"/>
    <mergeCell ref="M1:O1"/>
    <mergeCell ref="A3:V3"/>
  </mergeCells>
  <pageMargins left="0.70833333333333304" right="0.70833333333333304" top="0.74791666666666701" bottom="0.74791666666666701" header="0" footer="0"/>
  <pageSetup paperSize="8" scale="47" fitToHeight="0" orientation="landscape" verticalDpi="300" r:id="rId1"/>
  <headerFooter>
    <oddHeader>&amp;LPPKE ITK&amp;CBioinformatics MSc Degree Program
&amp;R2024/25 SPRING.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AUTUMN</vt:lpstr>
      <vt:lpstr>AUTUMN!Nyomtatási_cím</vt:lpstr>
      <vt:lpstr>AUTUMN!Nyomtatási_terület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dc:description/>
  <cp:lastModifiedBy>Nagy Erika</cp:lastModifiedBy>
  <cp:revision>1</cp:revision>
  <cp:lastPrinted>2025-01-20T11:02:47Z</cp:lastPrinted>
  <dcterms:created xsi:type="dcterms:W3CDTF">2018-11-28T12:00:54Z</dcterms:created>
  <dcterms:modified xsi:type="dcterms:W3CDTF">2025-01-20T13:03:33Z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