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TO új\Tanterv\IB-MSc MINTATANTERV\"/>
    </mc:Choice>
  </mc:AlternateContent>
  <bookViews>
    <workbookView xWindow="0" yWindow="0" windowWidth="23040" windowHeight="9192"/>
  </bookViews>
  <sheets>
    <sheet name="Autumn" sheetId="1" r:id="rId1"/>
  </sheets>
  <definedNames>
    <definedName name="_xlnm._FilterDatabase" localSheetId="0" hidden="1">Autumn!$A$1:$V$10</definedName>
    <definedName name="_xlnm.Print_Titles" localSheetId="0">Autumn!$1:$2</definedName>
    <definedName name="_xlnm.Print_Area" localSheetId="0">Autumn!$A$1:$V$160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fTOzRAOFy/YBgIucbq6qcJg/BaA=="/>
    </ext>
  </extLst>
</workbook>
</file>

<file path=xl/calcChain.xml><?xml version="1.0" encoding="utf-8"?>
<calcChain xmlns="http://schemas.openxmlformats.org/spreadsheetml/2006/main">
  <c r="Q48" i="1" l="1"/>
  <c r="Q47" i="1"/>
  <c r="M48" i="1"/>
  <c r="M47" i="1"/>
  <c r="J47" i="1"/>
  <c r="J48" i="1"/>
  <c r="G48" i="1"/>
  <c r="G47" i="1"/>
  <c r="D48" i="1"/>
  <c r="D47" i="1"/>
  <c r="Q109" i="1" l="1"/>
  <c r="M109" i="1"/>
  <c r="J109" i="1"/>
  <c r="G109" i="1"/>
  <c r="D109" i="1"/>
  <c r="Q108" i="1"/>
  <c r="M108" i="1"/>
  <c r="J108" i="1"/>
  <c r="G108" i="1"/>
  <c r="D108" i="1"/>
  <c r="Q10" i="1"/>
  <c r="P108" i="1" l="1"/>
  <c r="P109" i="1"/>
  <c r="Q38" i="1"/>
  <c r="Q32" i="1"/>
  <c r="Q146" i="1" l="1"/>
  <c r="M146" i="1"/>
  <c r="J146" i="1"/>
  <c r="G146" i="1"/>
  <c r="D146" i="1"/>
  <c r="Q132" i="1"/>
  <c r="M132" i="1"/>
  <c r="J132" i="1"/>
  <c r="G132" i="1"/>
  <c r="D132" i="1"/>
  <c r="Q131" i="1"/>
  <c r="M131" i="1"/>
  <c r="J131" i="1"/>
  <c r="G131" i="1"/>
  <c r="D131" i="1"/>
  <c r="Q86" i="1"/>
  <c r="M86" i="1"/>
  <c r="J86" i="1"/>
  <c r="G86" i="1"/>
  <c r="D86" i="1"/>
  <c r="Q85" i="1"/>
  <c r="M85" i="1"/>
  <c r="J85" i="1"/>
  <c r="G85" i="1"/>
  <c r="D85" i="1"/>
  <c r="Q68" i="1"/>
  <c r="M68" i="1"/>
  <c r="J68" i="1"/>
  <c r="G68" i="1"/>
  <c r="D68" i="1"/>
  <c r="Q67" i="1"/>
  <c r="M67" i="1"/>
  <c r="J67" i="1"/>
  <c r="G67" i="1"/>
  <c r="D67" i="1"/>
  <c r="M38" i="1"/>
  <c r="J38" i="1"/>
  <c r="G38" i="1"/>
  <c r="D38" i="1"/>
  <c r="Q37" i="1"/>
  <c r="M37" i="1"/>
  <c r="J37" i="1"/>
  <c r="G37" i="1"/>
  <c r="D37" i="1"/>
  <c r="M32" i="1"/>
  <c r="J32" i="1"/>
  <c r="G32" i="1"/>
  <c r="D32" i="1"/>
  <c r="Q31" i="1"/>
  <c r="M31" i="1"/>
  <c r="J31" i="1"/>
  <c r="G31" i="1"/>
  <c r="D31" i="1"/>
  <c r="Q23" i="1"/>
  <c r="M23" i="1"/>
  <c r="J23" i="1"/>
  <c r="G23" i="1"/>
  <c r="D23" i="1"/>
  <c r="Q22" i="1"/>
  <c r="M22" i="1"/>
  <c r="J22" i="1"/>
  <c r="G22" i="1"/>
  <c r="D22" i="1"/>
  <c r="M10" i="1"/>
  <c r="J10" i="1"/>
  <c r="G10" i="1"/>
  <c r="D10" i="1"/>
  <c r="Q9" i="1"/>
  <c r="M9" i="1"/>
  <c r="J9" i="1"/>
  <c r="G9" i="1"/>
  <c r="D9" i="1"/>
  <c r="Q90" i="1" l="1"/>
  <c r="Q111" i="1"/>
  <c r="Q70" i="1"/>
  <c r="Q88" i="1"/>
  <c r="Q113" i="1"/>
  <c r="Q87" i="1"/>
  <c r="Q110" i="1"/>
  <c r="Q112" i="1"/>
  <c r="Q71" i="1"/>
  <c r="Q89" i="1"/>
  <c r="P37" i="1"/>
  <c r="P22" i="1"/>
  <c r="P23" i="1"/>
  <c r="P38" i="1"/>
  <c r="P9" i="1"/>
  <c r="P146" i="1"/>
  <c r="P10" i="1"/>
  <c r="Q135" i="1"/>
  <c r="Q136" i="1"/>
  <c r="P31" i="1"/>
  <c r="D51" i="1"/>
  <c r="D112" i="1" s="1"/>
  <c r="J51" i="1"/>
  <c r="J112" i="1" s="1"/>
  <c r="G52" i="1"/>
  <c r="M52" i="1"/>
  <c r="P32" i="1"/>
  <c r="G51" i="1"/>
  <c r="G112" i="1" s="1"/>
  <c r="M51" i="1"/>
  <c r="M112" i="1" s="1"/>
  <c r="D52" i="1"/>
  <c r="D113" i="1" s="1"/>
  <c r="J52" i="1"/>
  <c r="P47" i="1"/>
  <c r="P48" i="1"/>
  <c r="D49" i="1"/>
  <c r="D110" i="1" s="1"/>
  <c r="J49" i="1"/>
  <c r="J110" i="1" s="1"/>
  <c r="D50" i="1"/>
  <c r="D111" i="1" s="1"/>
  <c r="J50" i="1"/>
  <c r="J111" i="1" s="1"/>
  <c r="P67" i="1"/>
  <c r="P68" i="1"/>
  <c r="P85" i="1"/>
  <c r="P86" i="1"/>
  <c r="P131" i="1"/>
  <c r="P132" i="1"/>
  <c r="G49" i="1"/>
  <c r="G110" i="1" s="1"/>
  <c r="M49" i="1"/>
  <c r="M110" i="1" s="1"/>
  <c r="Q49" i="1"/>
  <c r="G50" i="1"/>
  <c r="G111" i="1" s="1"/>
  <c r="M50" i="1"/>
  <c r="M111" i="1" s="1"/>
  <c r="Q50" i="1"/>
  <c r="Q51" i="1"/>
  <c r="Q52" i="1"/>
  <c r="Q69" i="1"/>
  <c r="Q72" i="1"/>
  <c r="Q133" i="1"/>
  <c r="Q134" i="1"/>
  <c r="M72" i="1" l="1"/>
  <c r="M113" i="1"/>
  <c r="J72" i="1"/>
  <c r="J113" i="1"/>
  <c r="G72" i="1"/>
  <c r="G113" i="1"/>
  <c r="J70" i="1"/>
  <c r="G87" i="1"/>
  <c r="D134" i="1"/>
  <c r="M69" i="1"/>
  <c r="J69" i="1"/>
  <c r="D87" i="1"/>
  <c r="G70" i="1"/>
  <c r="M134" i="1"/>
  <c r="J71" i="1"/>
  <c r="D71" i="1"/>
  <c r="G89" i="1"/>
  <c r="M71" i="1"/>
  <c r="D72" i="1"/>
  <c r="M133" i="1"/>
  <c r="J88" i="1"/>
  <c r="M87" i="1"/>
  <c r="G88" i="1"/>
  <c r="J133" i="1"/>
  <c r="G69" i="1"/>
  <c r="D133" i="1"/>
  <c r="D69" i="1"/>
  <c r="G134" i="1"/>
  <c r="G133" i="1"/>
  <c r="M88" i="1"/>
  <c r="M70" i="1"/>
  <c r="D88" i="1"/>
  <c r="J87" i="1"/>
  <c r="D70" i="1"/>
  <c r="J134" i="1"/>
  <c r="G71" i="1"/>
  <c r="G90" i="1"/>
  <c r="D89" i="1"/>
  <c r="G135" i="1"/>
  <c r="D136" i="1"/>
  <c r="D90" i="1"/>
  <c r="J135" i="1"/>
  <c r="J89" i="1"/>
  <c r="J136" i="1"/>
  <c r="M135" i="1"/>
  <c r="J90" i="1"/>
  <c r="M89" i="1"/>
  <c r="G136" i="1"/>
  <c r="D135" i="1"/>
  <c r="P52" i="1"/>
  <c r="M136" i="1"/>
  <c r="M90" i="1"/>
  <c r="P51" i="1"/>
  <c r="P50" i="1"/>
  <c r="P49" i="1"/>
  <c r="P113" i="1" l="1"/>
  <c r="P72" i="1"/>
  <c r="P110" i="1"/>
  <c r="P111" i="1"/>
  <c r="P71" i="1"/>
  <c r="P69" i="1"/>
  <c r="P133" i="1"/>
  <c r="P134" i="1"/>
  <c r="P87" i="1"/>
  <c r="P70" i="1"/>
  <c r="P88" i="1"/>
  <c r="P89" i="1"/>
  <c r="P136" i="1"/>
  <c r="P135" i="1"/>
  <c r="P90" i="1"/>
  <c r="P112" i="1" l="1"/>
</calcChain>
</file>

<file path=xl/sharedStrings.xml><?xml version="1.0" encoding="utf-8"?>
<sst xmlns="http://schemas.openxmlformats.org/spreadsheetml/2006/main" count="714" uniqueCount="284">
  <si>
    <t>Type</t>
  </si>
  <si>
    <t xml:space="preserve"> Subject</t>
  </si>
  <si>
    <t>1st year
AUTUMN</t>
  </si>
  <si>
    <t>1st year
SPRING</t>
  </si>
  <si>
    <t>2nd year
AUTUMN</t>
  </si>
  <si>
    <t>2nd year
SPRING</t>
  </si>
  <si>
    <t>Final evaluation</t>
  </si>
  <si>
    <t>Credits</t>
  </si>
  <si>
    <t>Lecturer</t>
  </si>
  <si>
    <t>Subject code</t>
  </si>
  <si>
    <t>Prerequisites; comments</t>
  </si>
  <si>
    <t>*Necessary BSc level skills/knowledge</t>
  </si>
  <si>
    <t>Other comments</t>
  </si>
  <si>
    <t>Lecture</t>
  </si>
  <si>
    <t>Practice</t>
  </si>
  <si>
    <t>Lab</t>
  </si>
  <si>
    <t>k1</t>
  </si>
  <si>
    <t>Comp</t>
  </si>
  <si>
    <t>Computer Controlled Systems</t>
  </si>
  <si>
    <t>E</t>
  </si>
  <si>
    <t>Dr. Szederkényi Gábor</t>
  </si>
  <si>
    <t>P-ITJEL-0042</t>
  </si>
  <si>
    <t>*Valószínűségszámítás, matematikai statisztika</t>
  </si>
  <si>
    <t>k2</t>
  </si>
  <si>
    <t>Functional Analysis</t>
  </si>
  <si>
    <t>Dr. Gerencsérné dr. Vágó Zsuzsanna</t>
  </si>
  <si>
    <t>P-ITMAT-0025</t>
  </si>
  <si>
    <t>*Matematikai analízis II.</t>
  </si>
  <si>
    <t>k3</t>
  </si>
  <si>
    <t xml:space="preserve">Biostatistics </t>
  </si>
  <si>
    <t>Dr. Juhász János</t>
  </si>
  <si>
    <t>P-ITMAT-0040</t>
  </si>
  <si>
    <t>nk1</t>
  </si>
  <si>
    <t>C/E</t>
  </si>
  <si>
    <t>Nonlinear Dynamical Systems</t>
  </si>
  <si>
    <t>P-ITEEA-0037</t>
  </si>
  <si>
    <t>nk3</t>
  </si>
  <si>
    <t xml:space="preserve">Stochastic Signals and Systems </t>
  </si>
  <si>
    <t>P-ITMAT-0037</t>
  </si>
  <si>
    <t>Quantitative Modelling and Control of Nonlinear Molecular Processes</t>
  </si>
  <si>
    <t>P-ITJEL-0031</t>
  </si>
  <si>
    <t xml:space="preserve">Computer Controlled Systems </t>
  </si>
  <si>
    <t>Compulsory credits (kötelező kredit)</t>
  </si>
  <si>
    <t>C/E credits (köt. vál. kredit)</t>
  </si>
  <si>
    <t>Az agykutatás története</t>
  </si>
  <si>
    <t>Sm</t>
  </si>
  <si>
    <t>Dr. Takács József Miklós</t>
  </si>
  <si>
    <t>P-ITMUV-0009</t>
  </si>
  <si>
    <t>English for Academic Purposes</t>
  </si>
  <si>
    <t>P-ITANG-0009</t>
  </si>
  <si>
    <t>Introduction to Startup Innovation</t>
  </si>
  <si>
    <t>Dr. Iván Kristóf</t>
  </si>
  <si>
    <t>P-ITKOZ-0010</t>
  </si>
  <si>
    <t>nk2</t>
  </si>
  <si>
    <t>A Biblia világa</t>
  </si>
  <si>
    <t>Dr. Fodor György</t>
  </si>
  <si>
    <t>P-ITMUV-0007</t>
  </si>
  <si>
    <t>A holokauszt és emlékezete</t>
  </si>
  <si>
    <t>HXXOSO0020AX</t>
  </si>
  <si>
    <t>English for Academic Purposes II.</t>
  </si>
  <si>
    <t>P-ITANG-0011</t>
  </si>
  <si>
    <t>Menedzsment ismeretek</t>
  </si>
  <si>
    <t>P-ITKOZ-0002</t>
  </si>
  <si>
    <t>*A közgazdaságtan alapjai</t>
  </si>
  <si>
    <t>nk4</t>
  </si>
  <si>
    <t>Bioetika és környezetetika II.</t>
  </si>
  <si>
    <t>Dr. Bándi Gyula 
(Nyéky Kálmán)</t>
  </si>
  <si>
    <t>P-ITMUV-0010</t>
  </si>
  <si>
    <t>Szellemi tulajdonjogok a kutatás-fejlesztésben</t>
  </si>
  <si>
    <t>Dr. Svingor Ádám</t>
  </si>
  <si>
    <t>P-ITKOZ-0011</t>
  </si>
  <si>
    <t>Hungarian and European Civilization and Culture</t>
  </si>
  <si>
    <t>P-ITMUV-0019</t>
  </si>
  <si>
    <t>Hungarian Language Course</t>
  </si>
  <si>
    <t>P-ITANG-0010</t>
  </si>
  <si>
    <t>Hungarian Language and Culture Comprehensive Exam</t>
  </si>
  <si>
    <t>X</t>
  </si>
  <si>
    <t>Rep(3)</t>
  </si>
  <si>
    <t>P-ITMUV-0020</t>
  </si>
  <si>
    <t>exam requirements:
Hungarian and European Civilization and Culture
Hungarian Language Course</t>
  </si>
  <si>
    <t>Elect</t>
  </si>
  <si>
    <t xml:space="preserve">English for Academic Purposes </t>
  </si>
  <si>
    <t>Elective credits (szab. vál. kredit)</t>
  </si>
  <si>
    <t xml:space="preserve">Neural Interfaces and Prostheses </t>
  </si>
  <si>
    <t>Dr. Ulbert István</t>
  </si>
  <si>
    <t>P-ITBIO-0038</t>
  </si>
  <si>
    <t>*Az ideg- és izomrendszer elektrofiziológiai vizsgálómódszerei</t>
  </si>
  <si>
    <t>Introduction to Functional Neurobiology</t>
  </si>
  <si>
    <t>Dr. Freund Tamás
Dr. Liposits Zsolt
Dr. Kalló Imre</t>
  </si>
  <si>
    <t>P-ITBIO-0037</t>
  </si>
  <si>
    <t xml:space="preserve">*Basics of Neurobiology
</t>
  </si>
  <si>
    <t>Neurophysiological Data Analysis</t>
  </si>
  <si>
    <t>Dr. Ulbert István 
(Dr. Somogyvári Zoltán)</t>
  </si>
  <si>
    <t>P-ITBIO-0044</t>
  </si>
  <si>
    <t xml:space="preserve">*vector calculus </t>
  </si>
  <si>
    <t xml:space="preserve"> </t>
  </si>
  <si>
    <t>Data Mining and Machine Learning</t>
  </si>
  <si>
    <t>Dr.  Lukács Gergely</t>
  </si>
  <si>
    <t>P-ITSZT-0053</t>
  </si>
  <si>
    <t>*Adatbázis-kezelés</t>
  </si>
  <si>
    <t>Parallel Programming</t>
  </si>
  <si>
    <t>Dr. Reguly István</t>
  </si>
  <si>
    <t>P-ITSZT-0048</t>
  </si>
  <si>
    <t>Applications of Machine Learning in biotech and medtech</t>
  </si>
  <si>
    <t>P-ITSZT-0061</t>
  </si>
  <si>
    <t xml:space="preserve">Introduction to Artificial Intelligence </t>
  </si>
  <si>
    <t>P-ITSZT-0022</t>
  </si>
  <si>
    <t>*Diszkrét matematika II.,
*Programozás II.</t>
  </si>
  <si>
    <t>Scientific Python</t>
  </si>
  <si>
    <t>Dr. Novák Borbála</t>
  </si>
  <si>
    <t>P-ITSZT-0050</t>
  </si>
  <si>
    <t>Parallel Computing Architectures</t>
  </si>
  <si>
    <t>Dr. Szolgay Péter 
(Dr. Nagy Zoltán, Dr. Kiss András)</t>
  </si>
  <si>
    <t>P-ITEEA-0022</t>
  </si>
  <si>
    <t>*Digitális rendszerek és számítógép architektúrák</t>
  </si>
  <si>
    <t>Machine Learning</t>
  </si>
  <si>
    <t>P-ITSZT-0041</t>
  </si>
  <si>
    <t>Dr. Gáspári Zoltán</t>
  </si>
  <si>
    <t>Multimodal Sensor Fusion and Navigation</t>
  </si>
  <si>
    <t>Dr. Horváth András</t>
  </si>
  <si>
    <t>P-ITEEA-0038</t>
  </si>
  <si>
    <t>*Celluláris hullámszámítógépek</t>
  </si>
  <si>
    <t>Data Analytics in Sports and Rehabilitation</t>
  </si>
  <si>
    <t>Dr. Grand László</t>
  </si>
  <si>
    <t>P-ITEEA-0050</t>
  </si>
  <si>
    <t>High-level Synthesis Methods on FPGA-s</t>
  </si>
  <si>
    <t>Dr. Nagy Zoltán</t>
  </si>
  <si>
    <t>P-ITEEA-0016</t>
  </si>
  <si>
    <t>*FPGA-based Algorithm Design</t>
  </si>
  <si>
    <t>Data Visualization in Bioinformatics and Systems Biology</t>
  </si>
  <si>
    <t>Dr. Pongor Sándor</t>
  </si>
  <si>
    <t>P-ITJEL-0057</t>
  </si>
  <si>
    <t>Parameter Estimation</t>
  </si>
  <si>
    <t>P-ITMAT-0026</t>
  </si>
  <si>
    <t>Compulsory credits in fundamentals - Hungarian students (kötelező az alapozásban)</t>
  </si>
  <si>
    <t xml:space="preserve">Elective credits in fundamentals - Hungarian students (választható az alapozásban) </t>
  </si>
  <si>
    <t>Compulsory credits in fundamentals - International students</t>
  </si>
  <si>
    <t>C/E credits in fundamentals - International students</t>
  </si>
  <si>
    <t>Biomedical Signal Processing</t>
  </si>
  <si>
    <t>Dr. Gyöngy Miklós</t>
  </si>
  <si>
    <t>P-ITJEL-0024</t>
  </si>
  <si>
    <t>*Digitális jelfeldolgozás</t>
  </si>
  <si>
    <t>Sensory Robotics</t>
  </si>
  <si>
    <t>Dr. Cserey György 
(Dr. Koller Miklós)</t>
  </si>
  <si>
    <t>P-ITEEA-0039</t>
  </si>
  <si>
    <t>Bio- and Drug Delivery MEMS</t>
  </si>
  <si>
    <t/>
  </si>
  <si>
    <t>P-ITEEA-0024</t>
  </si>
  <si>
    <t>*Physics of Information Technology and Bionics II.</t>
  </si>
  <si>
    <t>k4</t>
  </si>
  <si>
    <t>Neuromorph Movement Control</t>
  </si>
  <si>
    <t>Dr. Laczkó József</t>
  </si>
  <si>
    <t>P-ITEEA-0043</t>
  </si>
  <si>
    <t>Multi-photon Microscopy</t>
  </si>
  <si>
    <t>P-ITJEL-0044</t>
  </si>
  <si>
    <t>Optical Devices and Photonics</t>
  </si>
  <si>
    <t>Dr. Csaba György</t>
  </si>
  <si>
    <t>P-ITEEA-0051</t>
  </si>
  <si>
    <t>Applications of Neural Microsystems</t>
  </si>
  <si>
    <t>Dr. Fekete Zoltán</t>
  </si>
  <si>
    <t>P-ITBIO-0042</t>
  </si>
  <si>
    <t>Embedded Electronic Systems</t>
  </si>
  <si>
    <t>Dr. Zarándy Ákos</t>
  </si>
  <si>
    <t>P-ITEEA-0045</t>
  </si>
  <si>
    <t>Brain Therapy Technologies</t>
  </si>
  <si>
    <t>Dr. Hillier Dániel</t>
  </si>
  <si>
    <t>P-ITMED-0028</t>
  </si>
  <si>
    <t>*Basics of Neurobiology
*Bevezetés a programozásba II.
*Molecular Biology 
*Molecular Genetics
*Basics of Python</t>
  </si>
  <si>
    <t>Applied Systems Biology</t>
  </si>
  <si>
    <t>Dr. Csikász-Nagy Attila</t>
  </si>
  <si>
    <t>Modelling Neurons and Networks</t>
  </si>
  <si>
    <t>P-ITBIO-0040</t>
  </si>
  <si>
    <t>Quantitative Biology</t>
  </si>
  <si>
    <t>P-ITBIO-0052</t>
  </si>
  <si>
    <t>Mobility Window 
(Subjects corresponding to the Specialization)</t>
  </si>
  <si>
    <t>x</t>
  </si>
  <si>
    <t>1-8</t>
  </si>
  <si>
    <t>P-ITMOB-0001A…</t>
  </si>
  <si>
    <t>1-8 credits/Subject</t>
  </si>
  <si>
    <r>
      <rPr>
        <sz val="10"/>
        <rFont val="Times New Roman"/>
        <family val="1"/>
        <charset val="238"/>
      </rPr>
      <t>(E.g. Erasmus courses)</t>
    </r>
    <r>
      <rPr>
        <i/>
        <sz val="10"/>
        <rFont val="Times New Roman"/>
        <family val="1"/>
        <charset val="238"/>
      </rPr>
      <t xml:space="preserve">
Subjects may be recognized by the CTC as C/E in specialization.</t>
    </r>
  </si>
  <si>
    <t>Total compulsory credits in specialization - Hungarian students (össz-kötelező a specializáción)</t>
  </si>
  <si>
    <t>Total C/E credits in specialization - Hungarian students (össz-választható a specializáción)</t>
  </si>
  <si>
    <t>Total compulsory credits in specialization -International students</t>
  </si>
  <si>
    <t xml:space="preserve">Total elective, C/E credits in specialisation - International students </t>
  </si>
  <si>
    <t>Diagnostic Ultrasound Imaging</t>
  </si>
  <si>
    <t>P-ITJEL-0025</t>
  </si>
  <si>
    <t>Electromagnetic Metamaterials and Applications</t>
  </si>
  <si>
    <t>Dr. Szabó Zsolt</t>
  </si>
  <si>
    <t>P-ITFIZ-0010</t>
  </si>
  <si>
    <t xml:space="preserve">*Az információtechnika és a bionika fizikai alapjai I. (P-ITFIZ-0006) vagy
*Elektromágneses terek </t>
  </si>
  <si>
    <t>Dr. Kalló Imre
(Dr. Káli Szabolcs)</t>
  </si>
  <si>
    <t xml:space="preserve">Total C/E credits in specialization - International students </t>
  </si>
  <si>
    <t>Optimization Methods</t>
  </si>
  <si>
    <t>Dr. Ruszinkó Miklós</t>
  </si>
  <si>
    <t>P-ITMAT-0041</t>
  </si>
  <si>
    <t>Machine Learning for Neural Data Analysis</t>
  </si>
  <si>
    <t>Dr. Újfalussy Balázs</t>
  </si>
  <si>
    <t>P-ITSZT-0060</t>
  </si>
  <si>
    <t>Neuroscience Techniques (in practice)</t>
  </si>
  <si>
    <t>Dr. Ulbert István, Dr. Makara Judit</t>
  </si>
  <si>
    <t>P-ITBIO-0053</t>
  </si>
  <si>
    <t>Neural Engineering Applications</t>
  </si>
  <si>
    <t>P-ITBIO-0054</t>
  </si>
  <si>
    <t>Systems Bioinformatics</t>
  </si>
  <si>
    <t>Dr. Ligeti Balázs</t>
  </si>
  <si>
    <t>P-ITBIO-0048</t>
  </si>
  <si>
    <t>Integrated Structural Bioinformatics</t>
  </si>
  <si>
    <t>P-ITBIO-0028</t>
  </si>
  <si>
    <t>*Introduction to Bioinformatics</t>
  </si>
  <si>
    <t>P-ITBIO-0051</t>
  </si>
  <si>
    <t>Dr. Pongor Csaba István</t>
  </si>
  <si>
    <t>P-ITJEL-0059</t>
  </si>
  <si>
    <t>Bioanalytics and Molecular Diagnostics</t>
  </si>
  <si>
    <t>P-ITMED-0029</t>
  </si>
  <si>
    <t>Bioanalytics Practice</t>
  </si>
  <si>
    <t>P-ITMED-0030</t>
  </si>
  <si>
    <t>Laboratory Automation I.</t>
  </si>
  <si>
    <t>P-ITMED-0031</t>
  </si>
  <si>
    <t>Tutored Research Project (IMNM-AIB)</t>
  </si>
  <si>
    <t>Head of program</t>
  </si>
  <si>
    <t>P-ITLAB-0048</t>
  </si>
  <si>
    <t>Thesis Work I. (IMNM-AIB)</t>
  </si>
  <si>
    <t>P-SZD-IMNM-AIB1</t>
  </si>
  <si>
    <t>Internship (IMNM-AIB)</t>
  </si>
  <si>
    <t>Rep (3)</t>
  </si>
  <si>
    <t>P-ITLAB-0031</t>
  </si>
  <si>
    <t>1 finished semester or 30 credits</t>
  </si>
  <si>
    <t xml:space="preserve">240 hours required </t>
  </si>
  <si>
    <t>P-SZD-IMNM-AIB2</t>
  </si>
  <si>
    <t>Final Exam (IMNM-AIB)</t>
  </si>
  <si>
    <t>FE</t>
  </si>
  <si>
    <t>P-ZV-IMNM-AIB</t>
  </si>
  <si>
    <t>final certificate</t>
  </si>
  <si>
    <t>Thesis Defense (IMNM-AIB)</t>
  </si>
  <si>
    <t>TD</t>
  </si>
  <si>
    <t>P-SZDV-IMNM-AIB</t>
  </si>
  <si>
    <t>final exam</t>
  </si>
  <si>
    <t>Guided Individual Study (Felügyelt önálló tanulás)</t>
  </si>
  <si>
    <t>1-4</t>
  </si>
  <si>
    <t>P-ITFEL-…</t>
  </si>
  <si>
    <t>1-4 credits/semester</t>
  </si>
  <si>
    <t>Compulsory Criterion Subjects
Kritériumtárgyak</t>
  </si>
  <si>
    <t>Physical Education (MSc)</t>
  </si>
  <si>
    <t>S</t>
  </si>
  <si>
    <t>Bognár Ferenc</t>
  </si>
  <si>
    <t>P-ITEGY-0008</t>
  </si>
  <si>
    <t>One of the three is compulsory</t>
  </si>
  <si>
    <t xml:space="preserve">Testnevelés - Gerinc gimnasztika (Spinal Excercises) </t>
  </si>
  <si>
    <t>P-ITEGY-0005</t>
  </si>
  <si>
    <t>Testnevelés - Gerinc gimnasztika (Spinal Excercises) II.</t>
  </si>
  <si>
    <t>P-ITEGY-0011</t>
  </si>
  <si>
    <t>Other Subjects (included in the 5% elective credits)
Egyéb tárgyak (a szabadon felvehető 5 %-ba számít)</t>
  </si>
  <si>
    <t>Gyakorlatvezetés</t>
  </si>
  <si>
    <t>Vice Dean for Education</t>
  </si>
  <si>
    <t>P-ITGYV-…</t>
  </si>
  <si>
    <t>English for Erasmus Purposes</t>
  </si>
  <si>
    <t>P-ITANG-0006</t>
  </si>
  <si>
    <t>TOEFL/IELTS/CAE English Exam Preparation</t>
  </si>
  <si>
    <t>P-ITANG-0005</t>
  </si>
  <si>
    <t>Other Elective Subjects:</t>
  </si>
  <si>
    <t xml:space="preserve">Mobility Window 
(Subjects non-compliant with the Curriculum) </t>
  </si>
  <si>
    <t>Dr. Gáspári Zolzán</t>
  </si>
  <si>
    <t>P-ITMOB-0002A…</t>
  </si>
  <si>
    <t>2 credits/Subject</t>
  </si>
  <si>
    <t>(E.g. Erasmus courses)
Subjects may be recognized by the CTC as elective with values of two credits</t>
  </si>
  <si>
    <r>
      <rPr>
        <b/>
        <sz val="10"/>
        <color rgb="FF000000"/>
        <rFont val="Times New Roman"/>
        <family val="1"/>
      </rPr>
      <t>F</t>
    </r>
    <r>
      <rPr>
        <b/>
        <sz val="10"/>
        <rFont val="Times New Roman"/>
        <family val="1"/>
        <charset val="238"/>
      </rPr>
      <t>undamentals in Natural Sciences and Mathematics (Total required: 15 credits) 
Természettudományi és matematikai ismeretek (Összesen elvárt: 15 kredit)</t>
    </r>
  </si>
  <si>
    <t>Dr. Garay Barnabás Miklós</t>
  </si>
  <si>
    <t>Economics and Humanities - Hungarian students (Total required: 6 credits)
Gazdasági és humán ismeretek - magyar hallgatók (Összesen elvárt: 6 kredit)</t>
  </si>
  <si>
    <r>
      <t>Economics and Humanities - International students (Total required:</t>
    </r>
    <r>
      <rPr>
        <b/>
        <strike/>
        <sz val="10"/>
        <rFont val="Times New Roman"/>
        <family val="1"/>
      </rPr>
      <t xml:space="preserve"> </t>
    </r>
    <r>
      <rPr>
        <b/>
        <sz val="10"/>
        <rFont val="Times New Roman"/>
        <family val="1"/>
      </rPr>
      <t>6 credits)
Gazdasági és humán ismeretek - külföldi hallgatók (Összesen elvárt: 6 kredit)</t>
    </r>
  </si>
  <si>
    <t>Skills in Neural Sciences and Electrophysiology (Total required: 11 credits)
Idegtudományi és elektrofiziológiai ismeretek (Összesen elvárt: 11 kredit)</t>
  </si>
  <si>
    <t>Skills in Electronics and Computer Sciences (Total required: 11 credits)
Elektronikai és számítástechnikai ismeretek (Összesen elvárt: 11 kredit)</t>
  </si>
  <si>
    <t>Specialization in Bionic Interfaces (Total required: 31 credits) 
Bionikus interfészek specializáció (Összesen elvárt: 31 kredit) Dr. Ulbert István</t>
  </si>
  <si>
    <t>Dr. Rózsa József Balázs</t>
  </si>
  <si>
    <t>Specialization in Bio-nano Sensors and Imaging Devices (Total required: 31 credits)
Bio-nano mérőeszközök és képalkotók specializáció   (Total required: 31 kredit) Dr. Iván Kristóf</t>
  </si>
  <si>
    <t>Dr. Rózsa  József Balázs</t>
  </si>
  <si>
    <t>Specialization in Neural Data Science (Total required: 31 credits)
Idegi adattudomány specializáció   (Total required: 31 kredit) Dr. Freund Tamás</t>
  </si>
  <si>
    <t>Specialization in Systems Biology (Total required: 31 credits)
Rendszerbiológia specializáció   (Total required: 31 kredit) Dr. Csikász-Nagy Attila</t>
  </si>
  <si>
    <t>Project Work and Thesis Work (Total required: 40 credits)
Labor, diplomamunka (összesen elvárt: 40 kredit)</t>
  </si>
  <si>
    <t>Thesis Work II.   (IMNM-AIB)</t>
  </si>
  <si>
    <t>Biophotonics</t>
  </si>
  <si>
    <t>Dr. Péri Márton</t>
  </si>
  <si>
    <t>Dr. Karacs Kristóf Imre
(Bojárszky András)</t>
  </si>
  <si>
    <t>Dr. Karacs Kristóf Imre</t>
  </si>
  <si>
    <t>Dr. Góth Júlia Krisztina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</si>
</sst>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0"/>
      <color rgb="FF000000"/>
      <name val="Arial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sz val="10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trike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Calibri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trike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trike/>
      <sz val="10"/>
      <color rgb="FFFF0000"/>
      <name val="Times New Roman"/>
      <family val="1"/>
      <charset val="238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Times New Roman"/>
      <family val="1"/>
      <charset val="238"/>
    </font>
    <font>
      <sz val="12"/>
      <color rgb="FFFF000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trike/>
      <sz val="10"/>
      <name val="Times New Roman"/>
      <family val="1"/>
    </font>
    <font>
      <sz val="10"/>
      <name val="Times New Roman"/>
      <family val="1"/>
    </font>
    <font>
      <sz val="11"/>
      <name val="Calibri"/>
      <family val="2"/>
      <scheme val="minor"/>
    </font>
    <font>
      <strike/>
      <sz val="10"/>
      <name val="Arial"/>
      <family val="2"/>
      <charset val="238"/>
    </font>
    <font>
      <strike/>
      <sz val="10"/>
      <name val="Arial"/>
      <family val="2"/>
    </font>
    <font>
      <sz val="10"/>
      <name val="Arial"/>
      <family val="2"/>
    </font>
    <font>
      <b/>
      <strike/>
      <sz val="10"/>
      <name val="Times New Roman"/>
      <family val="1"/>
      <charset val="238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31363B"/>
      </right>
      <top style="thin">
        <color rgb="FF31363B"/>
      </top>
      <bottom style="thin">
        <color rgb="FF31363B"/>
      </bottom>
      <diagonal/>
    </border>
    <border>
      <left/>
      <right style="thin">
        <color rgb="FF31363B"/>
      </right>
      <top/>
      <bottom style="thin">
        <color rgb="FF31363B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31363B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3">
    <xf numFmtId="0" fontId="0" fillId="0" borderId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</cellStyleXfs>
  <cellXfs count="46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9" fillId="0" borderId="0" xfId="0" applyFont="1"/>
    <xf numFmtId="0" fontId="9" fillId="0" borderId="2" xfId="0" applyFont="1" applyBorder="1"/>
    <xf numFmtId="0" fontId="8" fillId="0" borderId="1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1" xfId="0" applyFont="1" applyBorder="1"/>
    <xf numFmtId="0" fontId="8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1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0" xfId="0" applyFont="1"/>
    <xf numFmtId="0" fontId="1" fillId="3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12" fillId="0" borderId="33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1" fillId="0" borderId="52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51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1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 wrapText="1"/>
    </xf>
    <xf numFmtId="0" fontId="5" fillId="0" borderId="34" xfId="0" applyFont="1" applyBorder="1" applyAlignment="1">
      <alignment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33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 wrapText="1"/>
    </xf>
    <xf numFmtId="0" fontId="1" fillId="0" borderId="57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9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2" fillId="0" borderId="7" xfId="0" applyFont="1" applyBorder="1" applyAlignment="1">
      <alignment vertical="center" wrapText="1"/>
    </xf>
    <xf numFmtId="0" fontId="14" fillId="0" borderId="35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4" fillId="0" borderId="34" xfId="0" applyFont="1" applyBorder="1" applyAlignment="1">
      <alignment vertical="center" wrapText="1"/>
    </xf>
    <xf numFmtId="0" fontId="4" fillId="0" borderId="34" xfId="0" applyFont="1" applyBorder="1" applyAlignment="1">
      <alignment horizontal="center" vertical="center" textRotation="90"/>
    </xf>
    <xf numFmtId="0" fontId="4" fillId="0" borderId="34" xfId="0" applyFont="1" applyBorder="1" applyAlignment="1">
      <alignment horizontal="left" vertical="center" wrapText="1"/>
    </xf>
    <xf numFmtId="0" fontId="5" fillId="0" borderId="13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11" fontId="5" fillId="0" borderId="13" xfId="0" applyNumberFormat="1" applyFont="1" applyBorder="1" applyAlignment="1">
      <alignment horizontal="left" vertical="center" wrapText="1"/>
    </xf>
    <xf numFmtId="0" fontId="1" fillId="0" borderId="58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left" vertical="center" wrapText="1"/>
    </xf>
    <xf numFmtId="0" fontId="17" fillId="0" borderId="12" xfId="0" applyFont="1" applyBorder="1" applyAlignment="1">
      <alignment vertical="center" wrapText="1"/>
    </xf>
    <xf numFmtId="0" fontId="16" fillId="0" borderId="0" xfId="0" applyFont="1"/>
    <xf numFmtId="0" fontId="5" fillId="0" borderId="35" xfId="0" applyFont="1" applyBorder="1" applyAlignment="1">
      <alignment vertical="center" wrapText="1"/>
    </xf>
    <xf numFmtId="0" fontId="15" fillId="0" borderId="34" xfId="0" applyFont="1" applyBorder="1" applyAlignment="1">
      <alignment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49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2" xfId="0" applyFont="1" applyBorder="1" applyAlignment="1">
      <alignment vertical="center" wrapText="1"/>
    </xf>
    <xf numFmtId="0" fontId="1" fillId="0" borderId="60" xfId="0" applyFont="1" applyBorder="1" applyAlignment="1">
      <alignment horizontal="center" vertical="center"/>
    </xf>
    <xf numFmtId="0" fontId="1" fillId="0" borderId="61" xfId="0" applyFont="1" applyBorder="1" applyAlignment="1">
      <alignment horizontal="center" vertical="center"/>
    </xf>
    <xf numFmtId="0" fontId="1" fillId="0" borderId="33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" fillId="0" borderId="63" xfId="0" applyFont="1" applyBorder="1" applyAlignment="1">
      <alignment horizontal="center" vertical="center"/>
    </xf>
    <xf numFmtId="0" fontId="1" fillId="0" borderId="33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29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3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1" fillId="0" borderId="12" xfId="0" applyFont="1" applyBorder="1" applyAlignment="1">
      <alignment vertical="center" wrapText="1"/>
    </xf>
    <xf numFmtId="0" fontId="9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3" xfId="0" applyFont="1" applyBorder="1" applyAlignment="1">
      <alignment vertical="center"/>
    </xf>
    <xf numFmtId="0" fontId="3" fillId="0" borderId="33" xfId="0" applyFont="1" applyBorder="1" applyAlignment="1">
      <alignment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left" wrapText="1"/>
    </xf>
    <xf numFmtId="0" fontId="8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vertical="center" wrapText="1"/>
    </xf>
    <xf numFmtId="0" fontId="4" fillId="0" borderId="33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center" vertical="center"/>
    </xf>
    <xf numFmtId="0" fontId="1" fillId="0" borderId="21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51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0" fontId="1" fillId="0" borderId="38" xfId="0" applyFont="1" applyBorder="1" applyAlignment="1">
      <alignment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vertical="center" wrapText="1"/>
    </xf>
    <xf numFmtId="0" fontId="1" fillId="0" borderId="31" xfId="0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33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49" fontId="1" fillId="0" borderId="33" xfId="0" applyNumberFormat="1" applyFont="1" applyBorder="1" applyAlignment="1">
      <alignment horizontal="center" vertical="center"/>
    </xf>
    <xf numFmtId="0" fontId="9" fillId="0" borderId="12" xfId="0" applyFont="1" applyBorder="1"/>
    <xf numFmtId="0" fontId="9" fillId="0" borderId="13" xfId="0" applyFont="1" applyBorder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" fillId="0" borderId="68" xfId="0" applyFont="1" applyBorder="1" applyAlignment="1">
      <alignment vertical="center" wrapText="1"/>
    </xf>
    <xf numFmtId="0" fontId="1" fillId="0" borderId="61" xfId="0" applyFont="1" applyBorder="1" applyAlignment="1">
      <alignment vertical="center" wrapText="1"/>
    </xf>
    <xf numFmtId="0" fontId="1" fillId="0" borderId="59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1" fillId="0" borderId="59" xfId="0" applyFont="1" applyBorder="1" applyAlignment="1">
      <alignment vertical="center" wrapText="1"/>
    </xf>
    <xf numFmtId="0" fontId="1" fillId="0" borderId="65" xfId="0" applyFont="1" applyBorder="1" applyAlignment="1">
      <alignment horizontal="left" vertical="center" wrapText="1"/>
    </xf>
    <xf numFmtId="0" fontId="5" fillId="0" borderId="57" xfId="0" applyFont="1" applyBorder="1" applyAlignment="1">
      <alignment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left" vertical="center" wrapText="1"/>
    </xf>
    <xf numFmtId="0" fontId="1" fillId="0" borderId="69" xfId="0" applyFont="1" applyBorder="1" applyAlignment="1">
      <alignment horizontal="left" vertical="center"/>
    </xf>
    <xf numFmtId="0" fontId="1" fillId="0" borderId="75" xfId="0" applyFont="1" applyBorder="1" applyAlignment="1">
      <alignment horizontal="center" vertical="center"/>
    </xf>
    <xf numFmtId="0" fontId="21" fillId="6" borderId="33" xfId="2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25" fillId="0" borderId="0" xfId="0" applyFont="1"/>
    <xf numFmtId="0" fontId="26" fillId="0" borderId="33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 wrapText="1"/>
    </xf>
    <xf numFmtId="0" fontId="5" fillId="0" borderId="6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11" xfId="0" applyFont="1" applyBorder="1" applyAlignment="1">
      <alignment vertical="center"/>
    </xf>
    <xf numFmtId="0" fontId="5" fillId="0" borderId="11" xfId="0" applyFont="1" applyBorder="1" applyAlignment="1">
      <alignment horizontal="lef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4" xfId="0" applyFont="1" applyBorder="1" applyAlignment="1">
      <alignment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72" xfId="0" applyFont="1" applyBorder="1" applyAlignment="1">
      <alignment vertical="center" wrapText="1"/>
    </xf>
    <xf numFmtId="0" fontId="5" fillId="0" borderId="59" xfId="0" applyFont="1" applyBorder="1" applyAlignment="1">
      <alignment vertical="center" wrapText="1"/>
    </xf>
    <xf numFmtId="0" fontId="5" fillId="0" borderId="5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62" xfId="0" applyFont="1" applyBorder="1" applyAlignment="1">
      <alignment vertical="center" wrapText="1"/>
    </xf>
    <xf numFmtId="0" fontId="17" fillId="0" borderId="57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30" fillId="0" borderId="7" xfId="1" applyFont="1" applyFill="1" applyBorder="1" applyAlignment="1">
      <alignment horizontal="center" vertical="center"/>
    </xf>
    <xf numFmtId="0" fontId="17" fillId="0" borderId="33" xfId="0" applyFont="1" applyBorder="1" applyAlignment="1">
      <alignment vertical="center" wrapText="1"/>
    </xf>
    <xf numFmtId="0" fontId="17" fillId="0" borderId="33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17" fillId="0" borderId="1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8" fillId="0" borderId="33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3" fillId="0" borderId="0" xfId="0" applyFont="1"/>
    <xf numFmtId="0" fontId="5" fillId="0" borderId="10" xfId="0" applyFont="1" applyBorder="1" applyAlignment="1">
      <alignment vertical="center" wrapText="1"/>
    </xf>
    <xf numFmtId="0" fontId="5" fillId="0" borderId="42" xfId="0" applyFont="1" applyBorder="1" applyAlignment="1">
      <alignment horizontal="center" vertical="center"/>
    </xf>
    <xf numFmtId="0" fontId="29" fillId="0" borderId="7" xfId="1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5" fillId="0" borderId="6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/>
    </xf>
    <xf numFmtId="0" fontId="5" fillId="0" borderId="69" xfId="0" applyFont="1" applyBorder="1" applyAlignment="1">
      <alignment vertical="center" wrapText="1"/>
    </xf>
    <xf numFmtId="0" fontId="12" fillId="0" borderId="73" xfId="0" applyFont="1" applyBorder="1" applyAlignment="1">
      <alignment horizontal="left" vertical="center" wrapText="1"/>
    </xf>
    <xf numFmtId="0" fontId="5" fillId="0" borderId="70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/>
    </xf>
    <xf numFmtId="0" fontId="12" fillId="0" borderId="62" xfId="0" applyFont="1" applyBorder="1" applyAlignment="1">
      <alignment horizontal="left" vertical="center" wrapText="1"/>
    </xf>
    <xf numFmtId="0" fontId="5" fillId="0" borderId="71" xfId="0" applyFont="1" applyBorder="1" applyAlignment="1">
      <alignment horizontal="left" vertical="center" wrapText="1"/>
    </xf>
    <xf numFmtId="0" fontId="12" fillId="0" borderId="61" xfId="0" applyFont="1" applyBorder="1" applyAlignment="1">
      <alignment vertical="center" wrapText="1"/>
    </xf>
    <xf numFmtId="0" fontId="12" fillId="0" borderId="65" xfId="0" applyFont="1" applyBorder="1" applyAlignment="1">
      <alignment horizontal="left" vertical="center" wrapText="1"/>
    </xf>
    <xf numFmtId="0" fontId="5" fillId="0" borderId="8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1" xfId="0" applyFont="1" applyBorder="1" applyAlignment="1">
      <alignment vertical="center" wrapText="1"/>
    </xf>
    <xf numFmtId="0" fontId="5" fillId="0" borderId="31" xfId="0" applyFont="1" applyBorder="1" applyAlignment="1">
      <alignment vertical="center"/>
    </xf>
    <xf numFmtId="0" fontId="12" fillId="0" borderId="8" xfId="0" applyFont="1" applyBorder="1" applyAlignment="1">
      <alignment horizontal="left" vertical="center" wrapText="1"/>
    </xf>
    <xf numFmtId="0" fontId="31" fillId="0" borderId="35" xfId="0" applyFont="1" applyBorder="1" applyAlignment="1">
      <alignment horizontal="center" vertical="center"/>
    </xf>
    <xf numFmtId="0" fontId="31" fillId="0" borderId="36" xfId="0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2" fillId="0" borderId="1" xfId="0" applyFont="1" applyBorder="1" applyAlignment="1">
      <alignment horizontal="left" vertical="center" wrapText="1"/>
    </xf>
    <xf numFmtId="0" fontId="30" fillId="0" borderId="34" xfId="1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34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35" fillId="0" borderId="0" xfId="0" applyFont="1" applyAlignment="1">
      <alignment horizontal="left" wrapText="1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12" fillId="2" borderId="35" xfId="0" applyFont="1" applyFill="1" applyBorder="1" applyAlignment="1">
      <alignment horizontal="left" vertical="center" wrapText="1"/>
    </xf>
    <xf numFmtId="0" fontId="5" fillId="0" borderId="36" xfId="0" applyFont="1" applyBorder="1"/>
    <xf numFmtId="0" fontId="5" fillId="0" borderId="37" xfId="0" applyFont="1" applyBorder="1"/>
    <xf numFmtId="0" fontId="27" fillId="2" borderId="12" xfId="0" applyFont="1" applyFill="1" applyBorder="1" applyAlignment="1">
      <alignment horizontal="left" vertical="center" wrapText="1"/>
    </xf>
    <xf numFmtId="0" fontId="29" fillId="0" borderId="13" xfId="0" applyFont="1" applyBorder="1"/>
    <xf numFmtId="0" fontId="29" fillId="0" borderId="2" xfId="0" applyFont="1" applyBorder="1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5" fillId="0" borderId="33" xfId="0" applyFont="1" applyBorder="1"/>
    <xf numFmtId="0" fontId="4" fillId="2" borderId="12" xfId="0" applyFont="1" applyFill="1" applyBorder="1" applyAlignment="1">
      <alignment horizontal="left" vertical="center" wrapText="1"/>
    </xf>
    <xf numFmtId="0" fontId="5" fillId="0" borderId="13" xfId="0" applyFont="1" applyBorder="1"/>
    <xf numFmtId="0" fontId="5" fillId="0" borderId="2" xfId="0" applyFont="1" applyBorder="1"/>
    <xf numFmtId="0" fontId="10" fillId="2" borderId="12" xfId="0" applyFont="1" applyFill="1" applyBorder="1" applyAlignment="1">
      <alignment vertical="center" wrapText="1"/>
    </xf>
    <xf numFmtId="0" fontId="27" fillId="2" borderId="34" xfId="0" applyFont="1" applyFill="1" applyBorder="1" applyAlignment="1">
      <alignment horizontal="left" vertical="center" wrapText="1"/>
    </xf>
    <xf numFmtId="0" fontId="29" fillId="0" borderId="34" xfId="0" applyFont="1" applyBorder="1"/>
    <xf numFmtId="0" fontId="27" fillId="7" borderId="12" xfId="0" applyFont="1" applyFill="1" applyBorder="1" applyAlignment="1">
      <alignment horizontal="left" vertical="center" wrapText="1"/>
    </xf>
    <xf numFmtId="0" fontId="29" fillId="7" borderId="13" xfId="0" applyFont="1" applyFill="1" applyBorder="1"/>
    <xf numFmtId="0" fontId="29" fillId="7" borderId="2" xfId="0" applyFont="1" applyFill="1" applyBorder="1"/>
    <xf numFmtId="0" fontId="27" fillId="7" borderId="35" xfId="0" applyFont="1" applyFill="1" applyBorder="1" applyAlignment="1">
      <alignment horizontal="left" vertical="center" wrapText="1"/>
    </xf>
    <xf numFmtId="0" fontId="29" fillId="7" borderId="36" xfId="0" applyFont="1" applyFill="1" applyBorder="1"/>
    <xf numFmtId="0" fontId="29" fillId="7" borderId="37" xfId="0" applyFont="1" applyFill="1" applyBorder="1"/>
    <xf numFmtId="0" fontId="12" fillId="7" borderId="12" xfId="0" applyFont="1" applyFill="1" applyBorder="1" applyAlignment="1">
      <alignment horizontal="left" vertical="center" wrapText="1"/>
    </xf>
    <xf numFmtId="0" fontId="5" fillId="7" borderId="13" xfId="0" applyFont="1" applyFill="1" applyBorder="1"/>
    <xf numFmtId="0" fontId="5" fillId="7" borderId="2" xfId="0" applyFont="1" applyFill="1" applyBorder="1"/>
    <xf numFmtId="0" fontId="4" fillId="0" borderId="34" xfId="0" applyFont="1" applyBorder="1" applyAlignment="1">
      <alignment horizontal="center" vertical="top" wrapText="1"/>
    </xf>
    <xf numFmtId="0" fontId="5" fillId="0" borderId="34" xfId="0" applyFont="1" applyBorder="1"/>
    <xf numFmtId="0" fontId="23" fillId="2" borderId="34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5" fillId="0" borderId="33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14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0" xfId="0" applyFont="1" applyFill="1"/>
    <xf numFmtId="0" fontId="0" fillId="0" borderId="0" xfId="0" applyFill="1"/>
  </cellXfs>
  <cellStyles count="3">
    <cellStyle name="Jó" xfId="1" builtinId="26"/>
    <cellStyle name="Normál" xfId="0" builtinId="0"/>
    <cellStyle name="Rossz" xfId="2" builtinId="27"/>
  </cellStyles>
  <dxfs count="0"/>
  <tableStyles count="0" defaultTableStyle="TableStyleMedium2" defaultPivotStyle="PivotStyleLight16"/>
  <colors>
    <mruColors>
      <color rgb="FF66FFFF"/>
      <color rgb="FFF7CAAC"/>
      <color rgb="FF79D5B2"/>
      <color rgb="FF68E6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12"/>
  <sheetViews>
    <sheetView tabSelected="1" topLeftCell="H1" zoomScale="70" zoomScaleNormal="70" zoomScaleSheetLayoutView="82" zoomScalePageLayoutView="80" workbookViewId="0">
      <selection activeCell="AH162" sqref="AH162"/>
    </sheetView>
  </sheetViews>
  <sheetFormatPr defaultColWidth="14.44140625" defaultRowHeight="15" customHeight="1" x14ac:dyDescent="0.25"/>
  <cols>
    <col min="1" max="1" width="5.33203125" style="10" bestFit="1" customWidth="1"/>
    <col min="2" max="2" width="9.33203125" style="10" bestFit="1" customWidth="1"/>
    <col min="3" max="3" width="55.6640625" style="10" bestFit="1" customWidth="1"/>
    <col min="4" max="15" width="3.33203125" style="10" bestFit="1" customWidth="1"/>
    <col min="16" max="16" width="13.44140625" style="10" bestFit="1" customWidth="1"/>
    <col min="17" max="17" width="11.44140625" style="10" bestFit="1" customWidth="1"/>
    <col min="18" max="18" width="27.109375" style="10" bestFit="1" customWidth="1"/>
    <col min="19" max="19" width="22.6640625" style="10" customWidth="1"/>
    <col min="20" max="20" width="27.6640625" style="10" customWidth="1"/>
    <col min="21" max="21" width="37.109375" style="10" bestFit="1" customWidth="1"/>
    <col min="22" max="22" width="34.6640625" style="44" customWidth="1"/>
    <col min="23" max="23" width="24.6640625" style="387" bestFit="1" customWidth="1"/>
    <col min="24" max="38" width="6.109375" customWidth="1"/>
  </cols>
  <sheetData>
    <row r="1" spans="1:39" ht="55.2" customHeight="1" x14ac:dyDescent="0.25">
      <c r="A1" s="137"/>
      <c r="B1" s="138" t="s">
        <v>0</v>
      </c>
      <c r="C1" s="138" t="s">
        <v>1</v>
      </c>
      <c r="D1" s="412" t="s">
        <v>2</v>
      </c>
      <c r="E1" s="413"/>
      <c r="F1" s="413"/>
      <c r="G1" s="412" t="s">
        <v>3</v>
      </c>
      <c r="H1" s="413"/>
      <c r="I1" s="413"/>
      <c r="J1" s="412" t="s">
        <v>4</v>
      </c>
      <c r="K1" s="413"/>
      <c r="L1" s="413"/>
      <c r="M1" s="412" t="s">
        <v>5</v>
      </c>
      <c r="N1" s="413"/>
      <c r="O1" s="413"/>
      <c r="P1" s="138" t="s">
        <v>6</v>
      </c>
      <c r="Q1" s="137" t="s">
        <v>7</v>
      </c>
      <c r="R1" s="138" t="s">
        <v>8</v>
      </c>
      <c r="S1" s="138" t="s">
        <v>9</v>
      </c>
      <c r="T1" s="138" t="s">
        <v>10</v>
      </c>
      <c r="U1" s="138" t="s">
        <v>11</v>
      </c>
      <c r="V1" s="139" t="s">
        <v>12</v>
      </c>
      <c r="W1" s="382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9" ht="45.45" customHeight="1" x14ac:dyDescent="0.25">
      <c r="A2" s="97"/>
      <c r="B2" s="138"/>
      <c r="C2" s="140"/>
      <c r="D2" s="141" t="s">
        <v>13</v>
      </c>
      <c r="E2" s="141" t="s">
        <v>14</v>
      </c>
      <c r="F2" s="141" t="s">
        <v>15</v>
      </c>
      <c r="G2" s="141" t="s">
        <v>13</v>
      </c>
      <c r="H2" s="141" t="s">
        <v>14</v>
      </c>
      <c r="I2" s="141" t="s">
        <v>15</v>
      </c>
      <c r="J2" s="141" t="s">
        <v>13</v>
      </c>
      <c r="K2" s="141" t="s">
        <v>14</v>
      </c>
      <c r="L2" s="141" t="s">
        <v>15</v>
      </c>
      <c r="M2" s="141" t="s">
        <v>13</v>
      </c>
      <c r="N2" s="141" t="s">
        <v>14</v>
      </c>
      <c r="O2" s="141" t="s">
        <v>15</v>
      </c>
      <c r="P2" s="137"/>
      <c r="Q2" s="137"/>
      <c r="R2" s="142"/>
      <c r="S2" s="140"/>
      <c r="T2" s="140"/>
      <c r="U2" s="142"/>
      <c r="V2" s="193"/>
      <c r="W2" s="382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9" ht="35.25" customHeight="1" x14ac:dyDescent="0.25">
      <c r="A3" s="414" t="s">
        <v>265</v>
      </c>
      <c r="B3" s="413"/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3"/>
      <c r="P3" s="413"/>
      <c r="Q3" s="413"/>
      <c r="R3" s="413"/>
      <c r="S3" s="413"/>
      <c r="T3" s="413"/>
      <c r="U3" s="413"/>
      <c r="V3" s="413"/>
      <c r="W3" s="382"/>
      <c r="X3" s="1"/>
      <c r="Y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9" ht="30" customHeight="1" x14ac:dyDescent="0.25">
      <c r="A4" s="186" t="s">
        <v>16</v>
      </c>
      <c r="B4" s="194" t="s">
        <v>17</v>
      </c>
      <c r="C4" s="195" t="s">
        <v>18</v>
      </c>
      <c r="D4" s="151">
        <v>2</v>
      </c>
      <c r="E4" s="149">
        <v>2</v>
      </c>
      <c r="F4" s="196">
        <v>0</v>
      </c>
      <c r="G4" s="161"/>
      <c r="H4" s="161"/>
      <c r="I4" s="161"/>
      <c r="J4" s="197"/>
      <c r="K4" s="149"/>
      <c r="L4" s="150"/>
      <c r="M4" s="66"/>
      <c r="N4" s="66"/>
      <c r="O4" s="79"/>
      <c r="P4" s="66" t="s">
        <v>19</v>
      </c>
      <c r="Q4" s="186">
        <v>5</v>
      </c>
      <c r="R4" s="125" t="s">
        <v>20</v>
      </c>
      <c r="S4" s="98" t="s">
        <v>21</v>
      </c>
      <c r="T4" s="98"/>
      <c r="U4" s="198" t="s">
        <v>22</v>
      </c>
      <c r="V4" s="199"/>
      <c r="W4" s="382"/>
      <c r="X4" s="1"/>
      <c r="Y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9" ht="30" customHeight="1" x14ac:dyDescent="0.25">
      <c r="A5" s="186" t="s">
        <v>23</v>
      </c>
      <c r="B5" s="194" t="s">
        <v>17</v>
      </c>
      <c r="C5" s="127" t="s">
        <v>24</v>
      </c>
      <c r="D5" s="183"/>
      <c r="E5" s="183"/>
      <c r="F5" s="183"/>
      <c r="G5" s="119">
        <v>2</v>
      </c>
      <c r="H5" s="105">
        <v>2</v>
      </c>
      <c r="I5" s="117">
        <v>0</v>
      </c>
      <c r="J5" s="105"/>
      <c r="K5" s="105"/>
      <c r="L5" s="105"/>
      <c r="M5" s="108"/>
      <c r="N5" s="105"/>
      <c r="O5" s="117"/>
      <c r="P5" s="149" t="s">
        <v>19</v>
      </c>
      <c r="Q5" s="197">
        <v>5</v>
      </c>
      <c r="R5" s="284" t="s">
        <v>25</v>
      </c>
      <c r="S5" s="125" t="s">
        <v>26</v>
      </c>
      <c r="T5" s="201"/>
      <c r="U5" s="198" t="s">
        <v>27</v>
      </c>
      <c r="V5" s="83"/>
      <c r="W5" s="382"/>
      <c r="X5" s="1"/>
      <c r="Y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9" s="52" customFormat="1" ht="26.25" customHeight="1" x14ac:dyDescent="0.25">
      <c r="A6" s="61" t="s">
        <v>28</v>
      </c>
      <c r="B6" s="48" t="s">
        <v>17</v>
      </c>
      <c r="C6" s="64" t="s">
        <v>29</v>
      </c>
      <c r="D6" s="292"/>
      <c r="E6" s="293"/>
      <c r="F6" s="294"/>
      <c r="G6" s="86"/>
      <c r="H6" s="57"/>
      <c r="I6" s="58"/>
      <c r="J6" s="68">
        <v>2</v>
      </c>
      <c r="K6" s="68">
        <v>2</v>
      </c>
      <c r="L6" s="53">
        <v>0</v>
      </c>
      <c r="M6" s="187"/>
      <c r="N6" s="68"/>
      <c r="O6" s="295"/>
      <c r="P6" s="63" t="s">
        <v>19</v>
      </c>
      <c r="Q6" s="61">
        <v>5</v>
      </c>
      <c r="R6" s="94" t="s">
        <v>30</v>
      </c>
      <c r="S6" s="64" t="s">
        <v>31</v>
      </c>
      <c r="T6" s="64"/>
      <c r="U6" s="60" t="s">
        <v>22</v>
      </c>
      <c r="V6" s="60"/>
      <c r="W6" s="382"/>
      <c r="X6" s="54"/>
      <c r="Y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1:39" s="52" customFormat="1" ht="30" customHeight="1" x14ac:dyDescent="0.3">
      <c r="A7" s="187" t="s">
        <v>32</v>
      </c>
      <c r="B7" s="48" t="s">
        <v>33</v>
      </c>
      <c r="C7" s="145" t="s">
        <v>34</v>
      </c>
      <c r="D7" s="296">
        <v>2</v>
      </c>
      <c r="E7" s="63">
        <v>2</v>
      </c>
      <c r="F7" s="297">
        <v>0</v>
      </c>
      <c r="G7" s="298"/>
      <c r="H7" s="298"/>
      <c r="I7" s="298"/>
      <c r="J7" s="299"/>
      <c r="K7" s="101"/>
      <c r="L7" s="300"/>
      <c r="M7" s="101"/>
      <c r="N7" s="101"/>
      <c r="O7" s="118"/>
      <c r="P7" s="63" t="s">
        <v>19</v>
      </c>
      <c r="Q7" s="61">
        <v>5</v>
      </c>
      <c r="R7" s="302" t="s">
        <v>266</v>
      </c>
      <c r="S7" s="49" t="s">
        <v>35</v>
      </c>
      <c r="T7" s="84"/>
      <c r="U7" s="55" t="s">
        <v>27</v>
      </c>
      <c r="V7" s="301"/>
      <c r="W7" s="382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</row>
    <row r="8" spans="1:39" s="52" customFormat="1" ht="30" customHeight="1" x14ac:dyDescent="0.3">
      <c r="A8" s="154" t="s">
        <v>36</v>
      </c>
      <c r="B8" s="155" t="s">
        <v>33</v>
      </c>
      <c r="C8" s="72" t="s">
        <v>37</v>
      </c>
      <c r="D8" s="167"/>
      <c r="E8" s="168"/>
      <c r="F8" s="169"/>
      <c r="G8" s="121"/>
      <c r="H8" s="121"/>
      <c r="I8" s="122"/>
      <c r="J8" s="101">
        <v>2</v>
      </c>
      <c r="K8" s="101">
        <v>0</v>
      </c>
      <c r="L8" s="118">
        <v>2</v>
      </c>
      <c r="M8" s="166"/>
      <c r="N8" s="166"/>
      <c r="O8" s="166"/>
      <c r="P8" s="90" t="s">
        <v>19</v>
      </c>
      <c r="Q8" s="90">
        <v>5</v>
      </c>
      <c r="R8" s="144" t="s">
        <v>25</v>
      </c>
      <c r="S8" s="49" t="s">
        <v>38</v>
      </c>
      <c r="T8" s="156" t="s">
        <v>24</v>
      </c>
      <c r="U8" s="157"/>
      <c r="V8" s="49"/>
      <c r="W8" s="383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</row>
    <row r="9" spans="1:39" ht="30" customHeight="1" x14ac:dyDescent="0.25">
      <c r="A9" s="69"/>
      <c r="B9" s="202"/>
      <c r="C9" s="9" t="s">
        <v>42</v>
      </c>
      <c r="D9" s="203">
        <f>SUMIF(A4:A8,"k1",Q4:Q8)</f>
        <v>5</v>
      </c>
      <c r="E9" s="204"/>
      <c r="F9" s="204"/>
      <c r="G9" s="80">
        <f>SUMIF(A4:A8,"k2",Q4:Q8)</f>
        <v>5</v>
      </c>
      <c r="H9" s="99"/>
      <c r="I9" s="99"/>
      <c r="J9" s="80">
        <f>SUMIF(A4:A8,"k3",Q4:Q8)</f>
        <v>5</v>
      </c>
      <c r="K9" s="66"/>
      <c r="L9" s="66"/>
      <c r="M9" s="203">
        <f>SUMIF(A4:A8,"k4",Q4:Q8)</f>
        <v>0</v>
      </c>
      <c r="N9" s="204"/>
      <c r="O9" s="30"/>
      <c r="P9" s="133">
        <f t="shared" ref="P9:P10" si="0">SUM(D9:O9)</f>
        <v>15</v>
      </c>
      <c r="Q9" s="203">
        <f>SUMIF(B4:B8,"Comp",Q4:Q8)</f>
        <v>15</v>
      </c>
      <c r="R9" s="205"/>
      <c r="S9" s="109"/>
      <c r="T9" s="109"/>
      <c r="U9" s="206"/>
      <c r="V9" s="207"/>
      <c r="W9" s="382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9" ht="30" customHeight="1" x14ac:dyDescent="0.25">
      <c r="A10" s="1"/>
      <c r="B10" s="208"/>
      <c r="C10" s="45" t="s">
        <v>43</v>
      </c>
      <c r="D10" s="133">
        <f>SUMIF(A4:A8,"nk1",Q4:Q8)</f>
        <v>5</v>
      </c>
      <c r="E10" s="66"/>
      <c r="F10" s="66"/>
      <c r="G10" s="186">
        <f>SUMIF(A4:A8,"nk2",Q4:Q8)</f>
        <v>0</v>
      </c>
      <c r="H10" s="66"/>
      <c r="I10" s="66"/>
      <c r="J10" s="133">
        <f>SUMIF(A4:A8,"nk3",Q4:Q8)</f>
        <v>5</v>
      </c>
      <c r="K10" s="66"/>
      <c r="L10" s="66"/>
      <c r="M10" s="133">
        <f>SUMIF(A4:A8,"nk4",Q4:Q8)</f>
        <v>0</v>
      </c>
      <c r="N10" s="66"/>
      <c r="O10" s="66"/>
      <c r="P10" s="133">
        <f t="shared" si="0"/>
        <v>10</v>
      </c>
      <c r="Q10" s="203">
        <f>SUMIF(B4:B8,"C/E",Q4:Q8)</f>
        <v>10</v>
      </c>
      <c r="R10" s="209"/>
      <c r="S10" s="210"/>
      <c r="T10" s="210"/>
      <c r="U10" s="211"/>
      <c r="V10" s="212"/>
      <c r="W10" s="382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9" ht="30" customHeight="1" x14ac:dyDescent="0.25">
      <c r="A11" s="213"/>
      <c r="B11" s="3"/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 s="214"/>
      <c r="Q11" s="214"/>
      <c r="R11" s="3"/>
      <c r="S11" s="3"/>
      <c r="T11" s="3"/>
      <c r="U11" s="3"/>
      <c r="V11" s="215"/>
      <c r="W11" s="382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9" ht="34.5" customHeight="1" x14ac:dyDescent="0.25">
      <c r="A12" s="388" t="s">
        <v>267</v>
      </c>
      <c r="B12" s="389"/>
      <c r="C12" s="389"/>
      <c r="D12" s="389"/>
      <c r="E12" s="389"/>
      <c r="F12" s="389"/>
      <c r="G12" s="389"/>
      <c r="H12" s="389"/>
      <c r="I12" s="389"/>
      <c r="J12" s="389"/>
      <c r="K12" s="389"/>
      <c r="L12" s="389"/>
      <c r="M12" s="389"/>
      <c r="N12" s="389"/>
      <c r="O12" s="389"/>
      <c r="P12" s="389"/>
      <c r="Q12" s="389"/>
      <c r="R12" s="389"/>
      <c r="S12" s="389"/>
      <c r="T12" s="389"/>
      <c r="U12" s="389"/>
      <c r="V12" s="390"/>
      <c r="W12" s="382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9" s="52" customFormat="1" ht="30" customHeight="1" x14ac:dyDescent="0.25">
      <c r="A13" s="90" t="s">
        <v>32</v>
      </c>
      <c r="B13" s="91" t="s">
        <v>33</v>
      </c>
      <c r="C13" s="303" t="s">
        <v>44</v>
      </c>
      <c r="D13" s="100">
        <v>1</v>
      </c>
      <c r="E13" s="101">
        <v>0</v>
      </c>
      <c r="F13" s="118">
        <v>0</v>
      </c>
      <c r="G13" s="86"/>
      <c r="H13" s="57"/>
      <c r="I13" s="58"/>
      <c r="J13" s="63"/>
      <c r="K13" s="63"/>
      <c r="L13" s="297"/>
      <c r="M13" s="61"/>
      <c r="N13" s="63"/>
      <c r="O13" s="297"/>
      <c r="P13" s="297" t="s">
        <v>45</v>
      </c>
      <c r="Q13" s="154">
        <v>1</v>
      </c>
      <c r="R13" s="94" t="s">
        <v>46</v>
      </c>
      <c r="S13" s="64" t="s">
        <v>47</v>
      </c>
      <c r="T13" s="64"/>
      <c r="U13" s="60"/>
      <c r="V13" s="304"/>
      <c r="W13" s="382"/>
      <c r="X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</row>
    <row r="14" spans="1:39" ht="30" customHeight="1" x14ac:dyDescent="0.25">
      <c r="A14" s="126" t="s">
        <v>32</v>
      </c>
      <c r="B14" s="97" t="s">
        <v>33</v>
      </c>
      <c r="C14" s="217" t="s">
        <v>48</v>
      </c>
      <c r="D14" s="70">
        <v>0</v>
      </c>
      <c r="E14" s="71">
        <v>3</v>
      </c>
      <c r="F14" s="218">
        <v>0</v>
      </c>
      <c r="G14" s="162"/>
      <c r="H14" s="162"/>
      <c r="I14" s="162"/>
      <c r="J14" s="192"/>
      <c r="K14" s="71"/>
      <c r="L14" s="218"/>
      <c r="M14" s="71"/>
      <c r="N14" s="71"/>
      <c r="O14" s="1"/>
      <c r="P14" s="186" t="s">
        <v>45</v>
      </c>
      <c r="Q14" s="186">
        <v>3</v>
      </c>
      <c r="R14" s="198" t="s">
        <v>280</v>
      </c>
      <c r="S14" s="124" t="s">
        <v>49</v>
      </c>
      <c r="T14" s="134"/>
      <c r="U14" s="12"/>
      <c r="V14" s="199"/>
      <c r="W14" s="382"/>
      <c r="X14" s="1"/>
      <c r="Y14" s="2"/>
      <c r="Z14" s="2"/>
      <c r="AA14" s="2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2"/>
    </row>
    <row r="15" spans="1:39" s="52" customFormat="1" ht="30" customHeight="1" x14ac:dyDescent="0.25">
      <c r="A15" s="91" t="s">
        <v>32</v>
      </c>
      <c r="B15" s="90" t="s">
        <v>33</v>
      </c>
      <c r="C15" s="143" t="s">
        <v>50</v>
      </c>
      <c r="D15" s="120">
        <v>2</v>
      </c>
      <c r="E15" s="121">
        <v>1</v>
      </c>
      <c r="F15" s="122">
        <v>0</v>
      </c>
      <c r="G15" s="114"/>
      <c r="H15" s="115"/>
      <c r="I15" s="170"/>
      <c r="J15" s="85"/>
      <c r="K15" s="85"/>
      <c r="L15" s="85"/>
      <c r="M15" s="111"/>
      <c r="N15" s="85"/>
      <c r="O15" s="59"/>
      <c r="P15" s="47" t="s">
        <v>19</v>
      </c>
      <c r="Q15" s="48">
        <v>3</v>
      </c>
      <c r="R15" s="49" t="s">
        <v>51</v>
      </c>
      <c r="S15" s="50" t="s">
        <v>52</v>
      </c>
      <c r="T15" s="50"/>
      <c r="U15" s="50"/>
      <c r="V15" s="50"/>
      <c r="W15" s="384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</row>
    <row r="16" spans="1:39" s="52" customFormat="1" ht="30" customHeight="1" x14ac:dyDescent="0.25">
      <c r="A16" s="90" t="s">
        <v>53</v>
      </c>
      <c r="B16" s="90" t="s">
        <v>33</v>
      </c>
      <c r="C16" s="144" t="s">
        <v>54</v>
      </c>
      <c r="D16" s="166"/>
      <c r="E16" s="166"/>
      <c r="F16" s="166"/>
      <c r="G16" s="86">
        <v>2</v>
      </c>
      <c r="H16" s="57">
        <v>0</v>
      </c>
      <c r="I16" s="57">
        <v>0</v>
      </c>
      <c r="J16" s="120"/>
      <c r="K16" s="121"/>
      <c r="L16" s="136"/>
      <c r="M16" s="121"/>
      <c r="N16" s="121"/>
      <c r="O16" s="122"/>
      <c r="P16" s="53" t="s">
        <v>19</v>
      </c>
      <c r="Q16" s="46">
        <v>2</v>
      </c>
      <c r="R16" s="94" t="s">
        <v>55</v>
      </c>
      <c r="S16" s="55" t="s">
        <v>56</v>
      </c>
      <c r="T16" s="72"/>
      <c r="U16" s="49"/>
      <c r="V16" s="49"/>
      <c r="W16" s="382"/>
      <c r="X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</row>
    <row r="17" spans="1:38" s="52" customFormat="1" ht="30" customHeight="1" x14ac:dyDescent="0.25">
      <c r="A17" s="91" t="s">
        <v>53</v>
      </c>
      <c r="B17" s="90" t="s">
        <v>33</v>
      </c>
      <c r="C17" s="145" t="s">
        <v>57</v>
      </c>
      <c r="D17" s="114"/>
      <c r="E17" s="115"/>
      <c r="F17" s="170"/>
      <c r="G17" s="100">
        <v>1</v>
      </c>
      <c r="H17" s="101">
        <v>0</v>
      </c>
      <c r="I17" s="101">
        <v>0</v>
      </c>
      <c r="J17" s="67"/>
      <c r="K17" s="68"/>
      <c r="L17" s="53"/>
      <c r="M17" s="63"/>
      <c r="N17" s="63"/>
      <c r="O17" s="171"/>
      <c r="P17" s="63" t="s">
        <v>19</v>
      </c>
      <c r="Q17" s="61">
        <v>2</v>
      </c>
      <c r="R17" s="94" t="s">
        <v>55</v>
      </c>
      <c r="S17" s="64" t="s">
        <v>58</v>
      </c>
      <c r="T17" s="64"/>
      <c r="U17" s="94"/>
      <c r="V17" s="60"/>
      <c r="W17" s="382"/>
      <c r="X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</row>
    <row r="18" spans="1:38" ht="30" customHeight="1" x14ac:dyDescent="0.25">
      <c r="A18" s="97" t="s">
        <v>53</v>
      </c>
      <c r="B18" s="97" t="s">
        <v>33</v>
      </c>
      <c r="C18" s="148" t="s">
        <v>59</v>
      </c>
      <c r="G18" s="119">
        <v>0</v>
      </c>
      <c r="H18" s="105">
        <v>3</v>
      </c>
      <c r="I18" s="105">
        <v>0</v>
      </c>
      <c r="J18" s="133"/>
      <c r="K18" s="128"/>
      <c r="L18" s="128"/>
      <c r="M18" s="163"/>
      <c r="N18" s="164"/>
      <c r="O18" s="165"/>
      <c r="P18" s="117" t="s">
        <v>45</v>
      </c>
      <c r="Q18" s="219">
        <v>3</v>
      </c>
      <c r="R18" s="60" t="s">
        <v>280</v>
      </c>
      <c r="S18" s="124" t="s">
        <v>60</v>
      </c>
      <c r="T18" s="1"/>
      <c r="U18" s="13"/>
      <c r="V18" s="220"/>
      <c r="W18" s="382"/>
      <c r="X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s="52" customFormat="1" ht="30" customHeight="1" x14ac:dyDescent="0.25">
      <c r="A19" s="90" t="s">
        <v>36</v>
      </c>
      <c r="B19" s="90" t="s">
        <v>33</v>
      </c>
      <c r="C19" s="146" t="s">
        <v>61</v>
      </c>
      <c r="D19" s="187"/>
      <c r="E19" s="68"/>
      <c r="F19" s="68"/>
      <c r="G19" s="172"/>
      <c r="H19" s="87"/>
      <c r="I19" s="106"/>
      <c r="J19" s="100">
        <v>4</v>
      </c>
      <c r="K19" s="101">
        <v>0</v>
      </c>
      <c r="L19" s="118">
        <v>0</v>
      </c>
      <c r="M19" s="173"/>
      <c r="N19" s="174"/>
      <c r="O19" s="175"/>
      <c r="P19" s="68" t="s">
        <v>19</v>
      </c>
      <c r="Q19" s="187">
        <v>5</v>
      </c>
      <c r="R19" s="94" t="s">
        <v>281</v>
      </c>
      <c r="S19" s="84" t="s">
        <v>62</v>
      </c>
      <c r="T19" s="72"/>
      <c r="U19" s="49" t="s">
        <v>63</v>
      </c>
      <c r="V19" s="83"/>
      <c r="W19" s="382"/>
      <c r="X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</row>
    <row r="20" spans="1:38" ht="30" customHeight="1" x14ac:dyDescent="0.25">
      <c r="A20" s="97" t="s">
        <v>64</v>
      </c>
      <c r="B20" s="97" t="s">
        <v>33</v>
      </c>
      <c r="C20" s="153" t="s">
        <v>65</v>
      </c>
      <c r="D20" s="133"/>
      <c r="E20" s="128"/>
      <c r="F20" s="128"/>
      <c r="G20" s="151"/>
      <c r="H20" s="149"/>
      <c r="I20" s="150"/>
      <c r="J20" s="176"/>
      <c r="K20" s="177"/>
      <c r="L20" s="178"/>
      <c r="M20" s="69">
        <v>2</v>
      </c>
      <c r="N20" s="69">
        <v>0</v>
      </c>
      <c r="O20" s="219">
        <v>0</v>
      </c>
      <c r="P20" s="221" t="s">
        <v>19</v>
      </c>
      <c r="Q20" s="221">
        <v>2</v>
      </c>
      <c r="R20" s="205" t="s">
        <v>66</v>
      </c>
      <c r="S20" s="82" t="s">
        <v>67</v>
      </c>
      <c r="T20" s="130"/>
      <c r="U20" s="205"/>
      <c r="V20" s="222"/>
      <c r="W20" s="382"/>
      <c r="X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s="52" customFormat="1" ht="30" customHeight="1" x14ac:dyDescent="0.25">
      <c r="A21" s="91" t="s">
        <v>64</v>
      </c>
      <c r="B21" s="90" t="s">
        <v>33</v>
      </c>
      <c r="C21" s="143" t="s">
        <v>68</v>
      </c>
      <c r="D21" s="86"/>
      <c r="E21" s="57"/>
      <c r="F21" s="57"/>
      <c r="G21" s="86"/>
      <c r="H21" s="57"/>
      <c r="I21" s="58"/>
      <c r="J21" s="114"/>
      <c r="K21" s="115"/>
      <c r="L21" s="115"/>
      <c r="M21" s="86">
        <v>1</v>
      </c>
      <c r="N21" s="57">
        <v>1</v>
      </c>
      <c r="O21" s="58">
        <v>0</v>
      </c>
      <c r="P21" s="135" t="s">
        <v>19</v>
      </c>
      <c r="Q21" s="47">
        <v>2</v>
      </c>
      <c r="R21" s="49" t="s">
        <v>69</v>
      </c>
      <c r="S21" s="50" t="s">
        <v>70</v>
      </c>
      <c r="T21" s="50"/>
      <c r="U21" s="50"/>
      <c r="V21" s="55"/>
      <c r="W21" s="384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</row>
    <row r="22" spans="1:38" ht="30" customHeight="1" x14ac:dyDescent="0.25">
      <c r="A22" s="71"/>
      <c r="B22" s="223"/>
      <c r="C22" s="9" t="s">
        <v>42</v>
      </c>
      <c r="D22" s="80">
        <f>SUMIF(A13:A21,"k1",Q13:Q21)</f>
        <v>0</v>
      </c>
      <c r="E22" s="99"/>
      <c r="F22" s="99"/>
      <c r="G22" s="80">
        <f>SUMIF(A13:A21,"k2",Q13:Q21)</f>
        <v>0</v>
      </c>
      <c r="H22" s="99"/>
      <c r="I22" s="99"/>
      <c r="J22" s="80">
        <f>SUMIF(A13:A21,"k3",Q13:Q21)</f>
        <v>0</v>
      </c>
      <c r="K22" s="99"/>
      <c r="L22" s="99"/>
      <c r="M22" s="80">
        <f>SUMIF(A13:A21,"k4",Q13:Q21)</f>
        <v>0</v>
      </c>
      <c r="N22" s="99"/>
      <c r="O22" s="99"/>
      <c r="P22" s="186">
        <f t="shared" ref="P22:P23" si="1">SUM(D22:O22)</f>
        <v>0</v>
      </c>
      <c r="Q22" s="203">
        <f>SUMIF(B13:B21,"Comp",Q13:Q21)</f>
        <v>0</v>
      </c>
      <c r="R22" s="205"/>
      <c r="S22" s="109"/>
      <c r="T22" s="109"/>
      <c r="U22" s="206"/>
      <c r="V22" s="207"/>
      <c r="W22" s="382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30" customHeight="1" x14ac:dyDescent="0.25">
      <c r="A23" s="1"/>
      <c r="B23" s="4"/>
      <c r="C23" s="45" t="s">
        <v>43</v>
      </c>
      <c r="D23" s="186">
        <f>SUMIF(A13:A21,"nk1",Q13:Q21)</f>
        <v>7</v>
      </c>
      <c r="E23" s="66"/>
      <c r="F23" s="66"/>
      <c r="G23" s="186">
        <f>SUMIF(A13:A21,"nk2",Q13:Q21)</f>
        <v>7</v>
      </c>
      <c r="H23" s="66"/>
      <c r="I23" s="66"/>
      <c r="J23" s="186">
        <f>SUMIF(A13:A21,"nk3",Q13:Q21)</f>
        <v>5</v>
      </c>
      <c r="K23" s="66"/>
      <c r="L23" s="66"/>
      <c r="M23" s="186">
        <f>SUMIF(A13:A21,"nk4",Q13:Q21)</f>
        <v>4</v>
      </c>
      <c r="N23" s="66"/>
      <c r="O23" s="66"/>
      <c r="P23" s="186">
        <f t="shared" si="1"/>
        <v>23</v>
      </c>
      <c r="Q23" s="80">
        <f>SUMIF(B13:B21,"C/E",Q13:Q21)</f>
        <v>23</v>
      </c>
      <c r="R23" s="209"/>
      <c r="S23" s="210"/>
      <c r="T23" s="210"/>
      <c r="U23" s="211"/>
      <c r="V23" s="212"/>
      <c r="W23" s="382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30" customHeight="1" x14ac:dyDescent="0.25">
      <c r="A24" s="192"/>
      <c r="B24" s="4"/>
      <c r="C24" s="210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211"/>
      <c r="S24" s="210"/>
      <c r="T24" s="210"/>
      <c r="U24" s="211"/>
      <c r="V24" s="212"/>
      <c r="W24" s="382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35.25" customHeight="1" x14ac:dyDescent="0.25">
      <c r="A25" s="391" t="s">
        <v>268</v>
      </c>
      <c r="B25" s="392"/>
      <c r="C25" s="392"/>
      <c r="D25" s="392"/>
      <c r="E25" s="392"/>
      <c r="F25" s="392"/>
      <c r="G25" s="392"/>
      <c r="H25" s="392"/>
      <c r="I25" s="392"/>
      <c r="J25" s="392"/>
      <c r="K25" s="392"/>
      <c r="L25" s="392"/>
      <c r="M25" s="392"/>
      <c r="N25" s="392"/>
      <c r="O25" s="392"/>
      <c r="P25" s="392"/>
      <c r="Q25" s="392"/>
      <c r="R25" s="392"/>
      <c r="S25" s="392"/>
      <c r="T25" s="392"/>
      <c r="U25" s="392"/>
      <c r="V25" s="393"/>
      <c r="W25" s="382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30" customHeight="1" x14ac:dyDescent="0.25">
      <c r="A26" s="224" t="s">
        <v>23</v>
      </c>
      <c r="B26" s="96" t="s">
        <v>17</v>
      </c>
      <c r="C26" s="201" t="s">
        <v>71</v>
      </c>
      <c r="D26" s="162"/>
      <c r="E26" s="162"/>
      <c r="F26" s="162"/>
      <c r="G26" s="192">
        <v>0</v>
      </c>
      <c r="H26" s="1">
        <v>3</v>
      </c>
      <c r="I26" s="218">
        <v>0</v>
      </c>
      <c r="J26" s="186"/>
      <c r="K26" s="66"/>
      <c r="L26" s="152"/>
      <c r="M26" s="186"/>
      <c r="N26" s="66"/>
      <c r="O26" s="152"/>
      <c r="P26" s="216" t="s">
        <v>45</v>
      </c>
      <c r="Q26" s="216">
        <v>3</v>
      </c>
      <c r="R26" s="60" t="s">
        <v>280</v>
      </c>
      <c r="S26" s="198" t="s">
        <v>72</v>
      </c>
      <c r="U26" s="14"/>
      <c r="V26" s="225"/>
      <c r="W26" s="382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30" customHeight="1" x14ac:dyDescent="0.25">
      <c r="A27" s="188" t="s">
        <v>23</v>
      </c>
      <c r="B27" s="126" t="s">
        <v>17</v>
      </c>
      <c r="C27" s="109" t="s">
        <v>73</v>
      </c>
      <c r="D27" s="179"/>
      <c r="E27" s="180"/>
      <c r="F27" s="181"/>
      <c r="G27" s="102">
        <v>0</v>
      </c>
      <c r="H27" s="102">
        <v>3</v>
      </c>
      <c r="I27" s="131">
        <v>0</v>
      </c>
      <c r="J27" s="128"/>
      <c r="K27" s="128"/>
      <c r="L27" s="129"/>
      <c r="M27" s="133"/>
      <c r="N27" s="128"/>
      <c r="O27" s="129"/>
      <c r="P27" s="132" t="s">
        <v>45</v>
      </c>
      <c r="Q27" s="132">
        <v>3</v>
      </c>
      <c r="R27" s="60" t="s">
        <v>280</v>
      </c>
      <c r="S27" s="124" t="s">
        <v>74</v>
      </c>
      <c r="T27" s="226"/>
      <c r="U27" s="198"/>
      <c r="V27" s="225"/>
      <c r="W27" s="382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s="52" customFormat="1" ht="56.7" customHeight="1" x14ac:dyDescent="0.25">
      <c r="A28" s="189" t="s">
        <v>23</v>
      </c>
      <c r="B28" s="91" t="s">
        <v>17</v>
      </c>
      <c r="C28" s="92" t="s">
        <v>75</v>
      </c>
      <c r="D28" s="114"/>
      <c r="E28" s="115"/>
      <c r="F28" s="170"/>
      <c r="G28" s="57"/>
      <c r="H28" s="57" t="s">
        <v>76</v>
      </c>
      <c r="I28" s="58"/>
      <c r="J28" s="85"/>
      <c r="K28" s="85"/>
      <c r="L28" s="59"/>
      <c r="M28" s="111"/>
      <c r="N28" s="85"/>
      <c r="O28" s="59"/>
      <c r="P28" s="112" t="s">
        <v>77</v>
      </c>
      <c r="Q28" s="53">
        <v>0</v>
      </c>
      <c r="R28" s="60" t="s">
        <v>280</v>
      </c>
      <c r="S28" s="60" t="s">
        <v>78</v>
      </c>
      <c r="T28" s="113" t="s">
        <v>79</v>
      </c>
      <c r="U28" s="60"/>
      <c r="V28" s="93"/>
      <c r="W28" s="382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</row>
    <row r="29" spans="1:38" ht="30" customHeight="1" x14ac:dyDescent="0.25">
      <c r="A29" s="190" t="s">
        <v>32</v>
      </c>
      <c r="B29" s="97" t="s">
        <v>80</v>
      </c>
      <c r="C29" s="195" t="s">
        <v>81</v>
      </c>
      <c r="D29" s="119">
        <v>0</v>
      </c>
      <c r="E29" s="105">
        <v>3</v>
      </c>
      <c r="F29" s="117">
        <v>0</v>
      </c>
      <c r="G29" s="162"/>
      <c r="H29" s="162"/>
      <c r="I29" s="162"/>
      <c r="J29" s="119"/>
      <c r="K29" s="105"/>
      <c r="L29" s="117"/>
      <c r="M29" s="69"/>
      <c r="N29" s="69"/>
      <c r="O29" s="219"/>
      <c r="P29" s="221" t="s">
        <v>45</v>
      </c>
      <c r="Q29" s="129">
        <v>3</v>
      </c>
      <c r="R29" s="60" t="s">
        <v>280</v>
      </c>
      <c r="S29" s="198" t="s">
        <v>49</v>
      </c>
      <c r="T29" s="98"/>
      <c r="U29" s="15"/>
      <c r="V29" s="199"/>
      <c r="W29" s="382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30" customHeight="1" x14ac:dyDescent="0.25">
      <c r="A30" s="191" t="s">
        <v>53</v>
      </c>
      <c r="B30" s="186" t="s">
        <v>80</v>
      </c>
      <c r="C30" s="198" t="s">
        <v>59</v>
      </c>
      <c r="D30" s="186"/>
      <c r="E30" s="66"/>
      <c r="F30" s="66"/>
      <c r="G30" s="227">
        <v>0</v>
      </c>
      <c r="H30" s="182">
        <v>3</v>
      </c>
      <c r="I30" s="182">
        <v>0</v>
      </c>
      <c r="J30" s="163"/>
      <c r="K30" s="164"/>
      <c r="L30" s="165"/>
      <c r="M30" s="119"/>
      <c r="N30" s="105"/>
      <c r="O30" s="117"/>
      <c r="P30" s="97" t="s">
        <v>45</v>
      </c>
      <c r="Q30" s="219">
        <v>3</v>
      </c>
      <c r="R30" s="60" t="s">
        <v>280</v>
      </c>
      <c r="S30" s="124" t="s">
        <v>60</v>
      </c>
      <c r="T30" s="134"/>
      <c r="U30" s="15"/>
      <c r="V30" s="228"/>
      <c r="W30" s="382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30" customHeight="1" x14ac:dyDescent="0.25">
      <c r="A31" s="69"/>
      <c r="B31" s="229"/>
      <c r="C31" s="9" t="s">
        <v>42</v>
      </c>
      <c r="D31" s="80">
        <f ca="1">SUMIF(A26:A30,"k1",Q26:Q29)</f>
        <v>0</v>
      </c>
      <c r="E31" s="99"/>
      <c r="F31" s="99"/>
      <c r="G31" s="80">
        <f ca="1">SUMIF(A26:A30,"k2",Q26:Q29)</f>
        <v>6</v>
      </c>
      <c r="H31" s="99"/>
      <c r="I31" s="99"/>
      <c r="J31" s="80">
        <f ca="1">SUMIF(A26:A30,"k3",Q26:Q29)</f>
        <v>0</v>
      </c>
      <c r="K31" s="99"/>
      <c r="L31" s="66"/>
      <c r="M31" s="80">
        <f ca="1">SUMIF(A26:A30,"k4",Q26:Q29)</f>
        <v>0</v>
      </c>
      <c r="N31" s="99"/>
      <c r="O31" s="99"/>
      <c r="P31" s="186">
        <f t="shared" ref="P31:P32" ca="1" si="2">SUM(D31:O31)</f>
        <v>6</v>
      </c>
      <c r="Q31" s="203">
        <f ca="1">SUMIF(B26:B30,"Comp",Q26:Q29)</f>
        <v>6</v>
      </c>
      <c r="R31" s="205"/>
      <c r="S31" s="109"/>
      <c r="T31" s="109"/>
      <c r="U31" s="206"/>
      <c r="V31" s="207"/>
      <c r="W31" s="382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30" customHeight="1" x14ac:dyDescent="0.25">
      <c r="A32" s="1"/>
      <c r="B32" s="4"/>
      <c r="C32" s="45" t="s">
        <v>82</v>
      </c>
      <c r="D32" s="186">
        <f ca="1">SUMIF(A26:A30,"nk1",Q26:Q29)</f>
        <v>3</v>
      </c>
      <c r="E32" s="66"/>
      <c r="F32" s="66"/>
      <c r="G32" s="186">
        <f ca="1">SUMIF(A26:A30,"nk2",Q26:Q29)</f>
        <v>3</v>
      </c>
      <c r="H32" s="66"/>
      <c r="I32" s="66"/>
      <c r="J32" s="186">
        <f ca="1">SUMIF(A26:A30,"nk3",Q26:Q29)</f>
        <v>0</v>
      </c>
      <c r="K32" s="66"/>
      <c r="L32" s="66"/>
      <c r="M32" s="186">
        <f ca="1">SUMIF(A26:A30,"nk4",Q26:Q29)</f>
        <v>0</v>
      </c>
      <c r="N32" s="66"/>
      <c r="O32" s="66"/>
      <c r="P32" s="186">
        <f t="shared" ca="1" si="2"/>
        <v>6</v>
      </c>
      <c r="Q32" s="80">
        <f ca="1">SUMIF(B26:B30,"Elect",Q26:Q29)</f>
        <v>6</v>
      </c>
      <c r="R32" s="209"/>
      <c r="S32" s="210"/>
      <c r="T32" s="210"/>
      <c r="U32" s="211"/>
      <c r="V32" s="212"/>
      <c r="W32" s="382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4.2" customHeight="1" x14ac:dyDescent="0.25">
      <c r="A33" s="71"/>
      <c r="B33" s="4"/>
      <c r="C33" s="210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211"/>
      <c r="S33" s="210"/>
      <c r="T33" s="210"/>
      <c r="U33" s="211"/>
      <c r="V33" s="212"/>
      <c r="W33" s="382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36" customHeight="1" x14ac:dyDescent="0.25">
      <c r="A34" s="401" t="s">
        <v>269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  <c r="T34" s="402"/>
      <c r="U34" s="402"/>
      <c r="V34" s="402"/>
      <c r="W34" s="382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34.5" customHeight="1" x14ac:dyDescent="0.25">
      <c r="A35" s="186" t="s">
        <v>16</v>
      </c>
      <c r="B35" s="194" t="s">
        <v>17</v>
      </c>
      <c r="C35" s="98" t="s">
        <v>83</v>
      </c>
      <c r="D35" s="151">
        <v>3</v>
      </c>
      <c r="E35" s="149">
        <v>0</v>
      </c>
      <c r="F35" s="150">
        <v>1</v>
      </c>
      <c r="G35" s="162"/>
      <c r="H35" s="162"/>
      <c r="I35" s="162"/>
      <c r="J35" s="186"/>
      <c r="K35" s="66"/>
      <c r="L35" s="152"/>
      <c r="M35" s="186"/>
      <c r="N35" s="66"/>
      <c r="O35" s="152"/>
      <c r="P35" s="66" t="s">
        <v>19</v>
      </c>
      <c r="Q35" s="186">
        <v>5</v>
      </c>
      <c r="R35" s="125" t="s">
        <v>84</v>
      </c>
      <c r="S35" s="98" t="s">
        <v>85</v>
      </c>
      <c r="T35" s="230"/>
      <c r="U35" s="201" t="s">
        <v>86</v>
      </c>
      <c r="V35" s="231"/>
      <c r="W35" s="382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41.25" customHeight="1" x14ac:dyDescent="0.25">
      <c r="A36" s="186" t="s">
        <v>23</v>
      </c>
      <c r="B36" s="194" t="s">
        <v>17</v>
      </c>
      <c r="C36" s="98" t="s">
        <v>87</v>
      </c>
      <c r="D36" s="163"/>
      <c r="E36" s="164"/>
      <c r="F36" s="165"/>
      <c r="G36" s="232">
        <v>3</v>
      </c>
      <c r="H36" s="232">
        <v>2</v>
      </c>
      <c r="I36" s="233">
        <v>0</v>
      </c>
      <c r="J36" s="234"/>
      <c r="K36" s="234"/>
      <c r="L36" s="235"/>
      <c r="M36" s="234"/>
      <c r="N36" s="234"/>
      <c r="O36" s="235"/>
      <c r="P36" s="236" t="s">
        <v>19</v>
      </c>
      <c r="Q36" s="194">
        <v>6</v>
      </c>
      <c r="R36" s="125" t="s">
        <v>88</v>
      </c>
      <c r="S36" s="201" t="s">
        <v>89</v>
      </c>
      <c r="T36" s="220"/>
      <c r="U36" s="237" t="s">
        <v>90</v>
      </c>
      <c r="V36" s="231"/>
      <c r="W36" s="382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30" customHeight="1" x14ac:dyDescent="0.25">
      <c r="A37" s="69"/>
      <c r="B37" s="229"/>
      <c r="C37" s="9" t="s">
        <v>42</v>
      </c>
      <c r="D37" s="17">
        <f>SUMIF(A35:A36,"k1",Q35:Q36)</f>
        <v>5</v>
      </c>
      <c r="E37" s="18"/>
      <c r="F37" s="18"/>
      <c r="G37" s="19">
        <f>SUMIF(A35:A36,"k2",Q35:Q36)</f>
        <v>6</v>
      </c>
      <c r="H37" s="20"/>
      <c r="I37" s="20"/>
      <c r="J37" s="19">
        <f>SUMIF(A35:A36,"k3",Q35:Q36)</f>
        <v>0</v>
      </c>
      <c r="K37" s="20"/>
      <c r="L37" s="20"/>
      <c r="M37" s="17">
        <f>SUMIF(A35:A36,"k4",Q35:Q36)</f>
        <v>0</v>
      </c>
      <c r="N37" s="18"/>
      <c r="O37" s="18"/>
      <c r="P37" s="240">
        <f t="shared" ref="P37:P38" si="3">SUM(D37:O37)</f>
        <v>11</v>
      </c>
      <c r="Q37" s="17">
        <f>SUMIF(B35:B36,"Comp",Q35:Q36)</f>
        <v>11</v>
      </c>
      <c r="R37" s="205"/>
      <c r="S37" s="109"/>
      <c r="T37" s="109"/>
      <c r="U37" s="206"/>
      <c r="V37" s="207"/>
      <c r="W37" s="382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30" customHeight="1" x14ac:dyDescent="0.25">
      <c r="A38" s="1"/>
      <c r="B38" s="4"/>
      <c r="C38" s="45" t="s">
        <v>82</v>
      </c>
      <c r="D38" s="241">
        <f>SUMIF(A35:A36,"nk1",Q35:Q36)</f>
        <v>0</v>
      </c>
      <c r="E38" s="1"/>
      <c r="F38" s="1"/>
      <c r="G38" s="241">
        <f>SUMIF(A35:A36,"nk2",Q35:Q36)</f>
        <v>0</v>
      </c>
      <c r="H38" s="1"/>
      <c r="I38" s="1"/>
      <c r="J38" s="241">
        <f>SUMIF(A35:A36,"nk3",Q35:Q36)</f>
        <v>0</v>
      </c>
      <c r="K38" s="1"/>
      <c r="L38" s="1"/>
      <c r="M38" s="241">
        <f>SUMIF(A35:A36,"nk4",Q35:Q36)</f>
        <v>0</v>
      </c>
      <c r="N38" s="1"/>
      <c r="O38" s="1"/>
      <c r="P38" s="132">
        <f t="shared" si="3"/>
        <v>0</v>
      </c>
      <c r="Q38" s="203">
        <f>SUMIF(B35:B36,"Elect",Q35:Q36)</f>
        <v>0</v>
      </c>
      <c r="R38" s="209"/>
      <c r="S38" s="210"/>
      <c r="T38" s="210"/>
      <c r="U38" s="211"/>
      <c r="V38" s="212"/>
      <c r="W38" s="382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30" customHeight="1" x14ac:dyDescent="0.25">
      <c r="A39" s="1"/>
      <c r="B39" s="4"/>
      <c r="C39" s="10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 t="s">
        <v>95</v>
      </c>
      <c r="R39" s="211"/>
      <c r="S39" s="210"/>
      <c r="T39" s="210"/>
      <c r="U39" s="211"/>
      <c r="V39" s="212"/>
      <c r="W39" s="382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35.25" customHeight="1" x14ac:dyDescent="0.25">
      <c r="A40" s="403" t="s">
        <v>270</v>
      </c>
      <c r="B40" s="404"/>
      <c r="C40" s="404"/>
      <c r="D40" s="404"/>
      <c r="E40" s="404"/>
      <c r="F40" s="404"/>
      <c r="G40" s="404"/>
      <c r="H40" s="404"/>
      <c r="I40" s="404"/>
      <c r="J40" s="404"/>
      <c r="K40" s="404"/>
      <c r="L40" s="404"/>
      <c r="M40" s="404"/>
      <c r="N40" s="404"/>
      <c r="O40" s="404"/>
      <c r="P40" s="404"/>
      <c r="Q40" s="404"/>
      <c r="R40" s="404"/>
      <c r="S40" s="404"/>
      <c r="T40" s="404"/>
      <c r="U40" s="404"/>
      <c r="V40" s="405"/>
      <c r="W40" s="382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s="52" customFormat="1" ht="30" customHeight="1" x14ac:dyDescent="0.25">
      <c r="A41" s="61" t="s">
        <v>16</v>
      </c>
      <c r="B41" s="61" t="s">
        <v>17</v>
      </c>
      <c r="C41" s="95" t="s">
        <v>96</v>
      </c>
      <c r="D41" s="100">
        <v>2</v>
      </c>
      <c r="E41" s="101">
        <v>1</v>
      </c>
      <c r="F41" s="118">
        <v>1</v>
      </c>
      <c r="G41" s="86"/>
      <c r="H41" s="57"/>
      <c r="I41" s="58"/>
      <c r="J41" s="63"/>
      <c r="K41" s="63"/>
      <c r="L41" s="63"/>
      <c r="M41" s="61"/>
      <c r="N41" s="63"/>
      <c r="O41" s="63"/>
      <c r="P41" s="61" t="s">
        <v>19</v>
      </c>
      <c r="Q41" s="61">
        <v>5</v>
      </c>
      <c r="R41" s="94" t="s">
        <v>97</v>
      </c>
      <c r="S41" s="55" t="s">
        <v>98</v>
      </c>
      <c r="T41" s="55"/>
      <c r="U41" s="60" t="s">
        <v>99</v>
      </c>
      <c r="V41" s="60"/>
      <c r="W41" s="382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4"/>
      <c r="AL41" s="54"/>
    </row>
    <row r="42" spans="1:38" s="52" customFormat="1" ht="30" customHeight="1" x14ac:dyDescent="0.25">
      <c r="A42" s="305" t="s">
        <v>23</v>
      </c>
      <c r="B42" s="305" t="s">
        <v>17</v>
      </c>
      <c r="C42" s="56" t="s">
        <v>100</v>
      </c>
      <c r="D42" s="306"/>
      <c r="E42" s="307"/>
      <c r="F42" s="308"/>
      <c r="G42" s="306">
        <v>0</v>
      </c>
      <c r="H42" s="307">
        <v>0</v>
      </c>
      <c r="I42" s="309">
        <v>3</v>
      </c>
      <c r="J42" s="305"/>
      <c r="K42" s="310"/>
      <c r="L42" s="311"/>
      <c r="M42" s="310"/>
      <c r="N42" s="310"/>
      <c r="O42" s="310"/>
      <c r="P42" s="305" t="s">
        <v>45</v>
      </c>
      <c r="Q42" s="305">
        <v>3</v>
      </c>
      <c r="R42" s="312" t="s">
        <v>101</v>
      </c>
      <c r="S42" s="313" t="s">
        <v>102</v>
      </c>
      <c r="T42" s="313"/>
      <c r="U42" s="314"/>
      <c r="V42" s="60"/>
      <c r="W42" s="382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</row>
    <row r="43" spans="1:38" s="52" customFormat="1" ht="30" customHeight="1" x14ac:dyDescent="0.25">
      <c r="A43" s="90" t="s">
        <v>32</v>
      </c>
      <c r="B43" s="90" t="s">
        <v>33</v>
      </c>
      <c r="C43" s="315" t="s">
        <v>103</v>
      </c>
      <c r="D43" s="121">
        <v>1</v>
      </c>
      <c r="E43" s="121">
        <v>0</v>
      </c>
      <c r="F43" s="122">
        <v>3</v>
      </c>
      <c r="G43" s="121"/>
      <c r="H43" s="121"/>
      <c r="I43" s="122"/>
      <c r="J43" s="121"/>
      <c r="K43" s="121"/>
      <c r="L43" s="122"/>
      <c r="M43" s="121"/>
      <c r="N43" s="121"/>
      <c r="O43" s="122"/>
      <c r="P43" s="90" t="s">
        <v>45</v>
      </c>
      <c r="Q43" s="90">
        <v>5</v>
      </c>
      <c r="R43" s="315" t="s">
        <v>119</v>
      </c>
      <c r="S43" s="315" t="s">
        <v>104</v>
      </c>
      <c r="T43" s="316"/>
      <c r="U43" s="315"/>
      <c r="V43" s="315"/>
      <c r="W43" s="382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</row>
    <row r="44" spans="1:38" ht="30" customHeight="1" x14ac:dyDescent="0.25">
      <c r="A44" s="186" t="s">
        <v>53</v>
      </c>
      <c r="B44" s="186" t="s">
        <v>33</v>
      </c>
      <c r="C44" s="279" t="s">
        <v>105</v>
      </c>
      <c r="D44" s="161"/>
      <c r="E44" s="161"/>
      <c r="F44" s="161"/>
      <c r="G44" s="151">
        <v>2</v>
      </c>
      <c r="H44" s="149">
        <v>0</v>
      </c>
      <c r="I44" s="150">
        <v>2</v>
      </c>
      <c r="J44" s="66"/>
      <c r="K44" s="66"/>
      <c r="L44" s="152"/>
      <c r="M44" s="66"/>
      <c r="N44" s="66"/>
      <c r="O44" s="152"/>
      <c r="P44" s="66" t="s">
        <v>19</v>
      </c>
      <c r="Q44" s="186">
        <v>5</v>
      </c>
      <c r="R44" s="49" t="s">
        <v>282</v>
      </c>
      <c r="S44" s="98" t="s">
        <v>106</v>
      </c>
      <c r="T44" s="98"/>
      <c r="U44" s="198" t="s">
        <v>107</v>
      </c>
      <c r="V44" s="290"/>
      <c r="W44" s="382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30" customHeight="1" x14ac:dyDescent="0.25">
      <c r="A45" s="133" t="s">
        <v>53</v>
      </c>
      <c r="B45" s="186" t="s">
        <v>33</v>
      </c>
      <c r="C45" s="226" t="s">
        <v>108</v>
      </c>
      <c r="D45" s="176"/>
      <c r="E45" s="177"/>
      <c r="F45" s="177"/>
      <c r="G45" s="77">
        <v>0</v>
      </c>
      <c r="H45" s="73">
        <v>0</v>
      </c>
      <c r="I45" s="78">
        <v>2</v>
      </c>
      <c r="J45" s="73"/>
      <c r="K45" s="73"/>
      <c r="L45" s="78"/>
      <c r="M45" s="128"/>
      <c r="N45" s="128"/>
      <c r="O45" s="129"/>
      <c r="P45" s="128" t="s">
        <v>45</v>
      </c>
      <c r="Q45" s="133">
        <v>2</v>
      </c>
      <c r="R45" s="110" t="s">
        <v>109</v>
      </c>
      <c r="S45" s="130" t="s">
        <v>110</v>
      </c>
      <c r="T45" s="226"/>
      <c r="U45" s="124"/>
      <c r="V45" s="220"/>
      <c r="W45" s="382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s="52" customFormat="1" ht="38.25" customHeight="1" x14ac:dyDescent="0.25">
      <c r="A46" s="61" t="s">
        <v>36</v>
      </c>
      <c r="B46" s="62" t="s">
        <v>33</v>
      </c>
      <c r="C46" s="92" t="s">
        <v>111</v>
      </c>
      <c r="D46" s="292"/>
      <c r="E46" s="293"/>
      <c r="F46" s="294"/>
      <c r="G46" s="86"/>
      <c r="H46" s="57"/>
      <c r="I46" s="58"/>
      <c r="J46" s="68">
        <v>2</v>
      </c>
      <c r="K46" s="68">
        <v>0</v>
      </c>
      <c r="L46" s="53">
        <v>0</v>
      </c>
      <c r="M46" s="63"/>
      <c r="N46" s="63"/>
      <c r="O46" s="63"/>
      <c r="P46" s="61" t="s">
        <v>19</v>
      </c>
      <c r="Q46" s="61">
        <v>3</v>
      </c>
      <c r="R46" s="94" t="s">
        <v>112</v>
      </c>
      <c r="S46" s="64" t="s">
        <v>113</v>
      </c>
      <c r="T46" s="64"/>
      <c r="U46" s="60" t="s">
        <v>114</v>
      </c>
      <c r="V46" s="60"/>
      <c r="W46" s="382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</row>
    <row r="47" spans="1:38" ht="30" customHeight="1" x14ac:dyDescent="0.25">
      <c r="A47" s="69"/>
      <c r="B47" s="229"/>
      <c r="C47" s="9" t="s">
        <v>42</v>
      </c>
      <c r="D47" s="133">
        <f>SUMIF(A41:A46,"k1",Q41:Q46)</f>
        <v>5</v>
      </c>
      <c r="E47" s="128"/>
      <c r="F47" s="128"/>
      <c r="G47" s="186">
        <f>SUMIF(A41:A46,"k2",Q41:Q46)</f>
        <v>3</v>
      </c>
      <c r="H47" s="66"/>
      <c r="I47" s="66"/>
      <c r="J47" s="186">
        <f>SUMIF(A41:A46,"k3",Q41:Q46)</f>
        <v>0</v>
      </c>
      <c r="K47" s="66"/>
      <c r="L47" s="66"/>
      <c r="M47" s="133">
        <f>SUMIF(A41:A46,"k4",Q41:Q46)</f>
        <v>0</v>
      </c>
      <c r="N47" s="128"/>
      <c r="O47" s="128"/>
      <c r="P47" s="133">
        <f t="shared" ref="P47:P52" si="4">SUM(D47:O47)</f>
        <v>8</v>
      </c>
      <c r="Q47" s="203">
        <f>SUMIF(B41:B46,"Comp",Q41:Q46)</f>
        <v>8</v>
      </c>
      <c r="R47" s="205"/>
      <c r="S47" s="109"/>
      <c r="T47" s="109"/>
      <c r="U47" s="206"/>
      <c r="V47" s="207"/>
      <c r="W47" s="382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30" customHeight="1" thickBot="1" x14ac:dyDescent="0.3">
      <c r="A48" s="1"/>
      <c r="B48" s="4"/>
      <c r="C48" s="45" t="s">
        <v>43</v>
      </c>
      <c r="D48" s="192">
        <f>SUMIF(A41:A46,"nk1",Q41:Q46)</f>
        <v>5</v>
      </c>
      <c r="E48" s="1"/>
      <c r="F48" s="1"/>
      <c r="G48" s="241">
        <f>SUMIF(A41:A46,"nk2",Q41:Q46)</f>
        <v>7</v>
      </c>
      <c r="H48" s="1"/>
      <c r="I48" s="1"/>
      <c r="J48" s="241">
        <f>SUMIF(A41:A46,"nk3",Q41:Q46)</f>
        <v>3</v>
      </c>
      <c r="K48" s="1"/>
      <c r="L48" s="1"/>
      <c r="M48" s="241">
        <f>SUMIF(A41:A46,"nk4",Q41:Q46)</f>
        <v>0</v>
      </c>
      <c r="N48" s="1"/>
      <c r="O48" s="1"/>
      <c r="P48" s="241">
        <f t="shared" si="4"/>
        <v>15</v>
      </c>
      <c r="Q48" s="22">
        <f>SUMIF(B41:B46,"C/E",Q41:Q46)</f>
        <v>15</v>
      </c>
      <c r="R48" s="209"/>
      <c r="S48" s="210"/>
      <c r="T48" s="210"/>
      <c r="U48" s="211"/>
      <c r="V48" s="212"/>
      <c r="W48" s="382"/>
      <c r="X48" s="5"/>
      <c r="Y48" s="5"/>
      <c r="Z48" s="1"/>
      <c r="AA48" s="1"/>
      <c r="AB48" s="1"/>
      <c r="AC48" s="5"/>
      <c r="AD48" s="5"/>
      <c r="AE48" s="5"/>
      <c r="AF48" s="5"/>
      <c r="AG48" s="5"/>
      <c r="AH48" s="5"/>
      <c r="AI48" s="5"/>
      <c r="AJ48" s="5"/>
      <c r="AK48" s="5"/>
      <c r="AL48" s="5"/>
    </row>
    <row r="49" spans="1:39" ht="46.5" customHeight="1" x14ac:dyDescent="0.25">
      <c r="A49" s="1"/>
      <c r="B49" s="4"/>
      <c r="C49" s="23" t="s">
        <v>134</v>
      </c>
      <c r="D49" s="24">
        <f>D47+D37+D22+D9</f>
        <v>15</v>
      </c>
      <c r="E49" s="25"/>
      <c r="F49" s="26"/>
      <c r="G49" s="24">
        <f>G47+G37+G22+G9</f>
        <v>14</v>
      </c>
      <c r="H49" s="25"/>
      <c r="I49" s="26"/>
      <c r="J49" s="24">
        <f>J47+J37+J22+J9</f>
        <v>5</v>
      </c>
      <c r="K49" s="25"/>
      <c r="L49" s="26"/>
      <c r="M49" s="24">
        <f>M47+M37+M22+M9</f>
        <v>0</v>
      </c>
      <c r="N49" s="25"/>
      <c r="O49" s="26"/>
      <c r="P49" s="244">
        <f t="shared" si="4"/>
        <v>34</v>
      </c>
      <c r="Q49" s="27">
        <f>(Q9+Q22+Q37+Q47)</f>
        <v>34</v>
      </c>
      <c r="R49" s="211"/>
      <c r="S49" s="210"/>
      <c r="T49" s="210"/>
      <c r="U49" s="211"/>
      <c r="V49" s="212"/>
      <c r="W49" s="382"/>
      <c r="X49" s="5"/>
      <c r="Y49" s="5"/>
      <c r="Z49" s="1"/>
      <c r="AA49" s="1"/>
      <c r="AB49" s="1"/>
      <c r="AC49" s="5"/>
      <c r="AD49" s="5"/>
      <c r="AE49" s="5"/>
      <c r="AF49" s="5"/>
      <c r="AG49" s="5"/>
      <c r="AH49" s="5"/>
      <c r="AI49" s="5"/>
      <c r="AJ49" s="5"/>
      <c r="AK49" s="5"/>
      <c r="AL49" s="5"/>
    </row>
    <row r="50" spans="1:39" ht="30" customHeight="1" x14ac:dyDescent="0.25">
      <c r="A50" s="1"/>
      <c r="B50" s="4"/>
      <c r="C50" s="245" t="s">
        <v>135</v>
      </c>
      <c r="D50" s="133">
        <f>D48+D38+D23+D10</f>
        <v>17</v>
      </c>
      <c r="E50" s="128"/>
      <c r="F50" s="129"/>
      <c r="G50" s="133">
        <f>G48+G38+G23+G10</f>
        <v>14</v>
      </c>
      <c r="H50" s="128"/>
      <c r="I50" s="129"/>
      <c r="J50" s="133">
        <f>J48+J38+J23+J10</f>
        <v>13</v>
      </c>
      <c r="K50" s="128"/>
      <c r="L50" s="129"/>
      <c r="M50" s="133">
        <f>M48+M38+M23+M10</f>
        <v>4</v>
      </c>
      <c r="N50" s="128"/>
      <c r="O50" s="129"/>
      <c r="P50" s="132">
        <f t="shared" si="4"/>
        <v>48</v>
      </c>
      <c r="Q50" s="28">
        <f>(Q10+Q23+Q38+Q48)</f>
        <v>48</v>
      </c>
      <c r="R50" s="211"/>
      <c r="S50" s="210"/>
      <c r="T50" s="210"/>
      <c r="U50" s="211"/>
      <c r="V50" s="212"/>
      <c r="W50" s="382"/>
      <c r="X50" s="5"/>
      <c r="Y50" s="5"/>
      <c r="Z50" s="1"/>
      <c r="AA50" s="1"/>
      <c r="AB50" s="1"/>
      <c r="AC50" s="5"/>
      <c r="AD50" s="5"/>
      <c r="AE50" s="5"/>
      <c r="AF50" s="5"/>
      <c r="AG50" s="5"/>
      <c r="AH50" s="5"/>
      <c r="AI50" s="5"/>
      <c r="AJ50" s="5"/>
      <c r="AK50" s="5"/>
      <c r="AL50" s="5"/>
    </row>
    <row r="51" spans="1:39" ht="31.95" customHeight="1" x14ac:dyDescent="0.25">
      <c r="A51" s="1"/>
      <c r="B51" s="4"/>
      <c r="C51" s="29" t="s">
        <v>136</v>
      </c>
      <c r="D51" s="203">
        <f ca="1">D47+D37+D31+D9</f>
        <v>15</v>
      </c>
      <c r="E51" s="204"/>
      <c r="F51" s="30"/>
      <c r="G51" s="203">
        <f ca="1">G47+G37+G31+G9</f>
        <v>20</v>
      </c>
      <c r="H51" s="204"/>
      <c r="I51" s="30"/>
      <c r="J51" s="31">
        <f ca="1">J47+J37+J31+J9</f>
        <v>5</v>
      </c>
      <c r="K51" s="31"/>
      <c r="L51" s="31"/>
      <c r="M51" s="203">
        <f ca="1">M47+M37+M31+M9</f>
        <v>0</v>
      </c>
      <c r="N51" s="204"/>
      <c r="O51" s="30"/>
      <c r="P51" s="132">
        <f t="shared" ca="1" si="4"/>
        <v>40</v>
      </c>
      <c r="Q51" s="28">
        <f ca="1">(Q9+Q31+Q37+Q47)</f>
        <v>40</v>
      </c>
      <c r="R51" s="211"/>
      <c r="S51" s="210"/>
      <c r="T51" s="210"/>
      <c r="U51" s="211"/>
      <c r="V51" s="212"/>
      <c r="W51" s="382"/>
      <c r="X51" s="5"/>
      <c r="Y51" s="5"/>
      <c r="Z51" s="1"/>
      <c r="AA51" s="1"/>
      <c r="AB51" s="1"/>
      <c r="AC51" s="5"/>
      <c r="AD51" s="5"/>
      <c r="AE51" s="5"/>
      <c r="AF51" s="5"/>
      <c r="AG51" s="5"/>
      <c r="AH51" s="5"/>
      <c r="AI51" s="5"/>
      <c r="AJ51" s="5"/>
      <c r="AK51" s="5"/>
      <c r="AL51" s="5"/>
    </row>
    <row r="52" spans="1:39" ht="30" customHeight="1" thickBot="1" x14ac:dyDescent="0.3">
      <c r="A52" s="1"/>
      <c r="B52" s="4"/>
      <c r="C52" s="246" t="s">
        <v>137</v>
      </c>
      <c r="D52" s="247">
        <f ca="1">D48+D38+D32+D10</f>
        <v>13</v>
      </c>
      <c r="E52" s="248"/>
      <c r="F52" s="249"/>
      <c r="G52" s="247">
        <f ca="1">G48+G38+G32+G10</f>
        <v>10</v>
      </c>
      <c r="H52" s="248"/>
      <c r="I52" s="249"/>
      <c r="J52" s="247">
        <f ca="1">J48+J38+J32+J10</f>
        <v>8</v>
      </c>
      <c r="K52" s="248"/>
      <c r="L52" s="249"/>
      <c r="M52" s="247">
        <f ca="1">M48+M38+M32+M10</f>
        <v>0</v>
      </c>
      <c r="N52" s="248"/>
      <c r="O52" s="249"/>
      <c r="P52" s="250">
        <f t="shared" ca="1" si="4"/>
        <v>31</v>
      </c>
      <c r="Q52" s="32">
        <f ca="1">(Q10+Q32+Q38+Q48)</f>
        <v>31</v>
      </c>
      <c r="R52" s="211"/>
      <c r="S52" s="210"/>
      <c r="T52" s="210"/>
      <c r="U52" s="211"/>
      <c r="V52" s="212"/>
      <c r="W52" s="382"/>
      <c r="X52" s="5"/>
      <c r="Y52" s="5"/>
      <c r="Z52" s="1"/>
      <c r="AA52" s="1"/>
      <c r="AB52" s="1"/>
      <c r="AC52" s="5"/>
      <c r="AD52" s="5"/>
      <c r="AE52" s="5"/>
      <c r="AF52" s="5"/>
      <c r="AG52" s="5"/>
      <c r="AH52" s="5"/>
      <c r="AI52" s="5"/>
      <c r="AJ52" s="5"/>
      <c r="AK52" s="5"/>
      <c r="AL52" s="5"/>
    </row>
    <row r="53" spans="1:39" ht="3.45" customHeight="1" x14ac:dyDescent="0.25">
      <c r="A53" s="1"/>
      <c r="B53" s="4"/>
      <c r="C53" s="210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211"/>
      <c r="S53" s="210"/>
      <c r="T53" s="210"/>
      <c r="U53" s="211"/>
      <c r="V53" s="212"/>
      <c r="W53" s="382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9" ht="34.5" customHeight="1" x14ac:dyDescent="0.3">
      <c r="A54" s="406" t="s">
        <v>271</v>
      </c>
      <c r="B54" s="407"/>
      <c r="C54" s="407"/>
      <c r="D54" s="407"/>
      <c r="E54" s="407"/>
      <c r="F54" s="407"/>
      <c r="G54" s="407"/>
      <c r="H54" s="407"/>
      <c r="I54" s="407"/>
      <c r="J54" s="407"/>
      <c r="K54" s="407"/>
      <c r="L54" s="407"/>
      <c r="M54" s="407"/>
      <c r="N54" s="407"/>
      <c r="O54" s="407"/>
      <c r="P54" s="407"/>
      <c r="Q54" s="407"/>
      <c r="R54" s="407"/>
      <c r="S54" s="407"/>
      <c r="T54" s="407"/>
      <c r="U54" s="407"/>
      <c r="V54" s="408"/>
      <c r="W54" s="385"/>
      <c r="X54" s="1"/>
      <c r="Y54" s="1"/>
      <c r="Z54" s="5"/>
      <c r="AA54" s="5"/>
      <c r="AB54" s="5"/>
      <c r="AC54" s="1"/>
      <c r="AD54" s="1"/>
      <c r="AE54" s="1"/>
      <c r="AF54" s="1"/>
      <c r="AG54" s="1"/>
      <c r="AH54" s="1"/>
      <c r="AI54" s="1"/>
      <c r="AJ54" s="1"/>
      <c r="AK54" s="1"/>
      <c r="AL54" s="4"/>
    </row>
    <row r="55" spans="1:39" ht="30" customHeight="1" x14ac:dyDescent="0.25">
      <c r="A55" s="186" t="s">
        <v>16</v>
      </c>
      <c r="B55" s="194" t="s">
        <v>17</v>
      </c>
      <c r="C55" s="251" t="s">
        <v>138</v>
      </c>
      <c r="D55" s="200">
        <v>2</v>
      </c>
      <c r="E55" s="102">
        <v>0</v>
      </c>
      <c r="F55" s="102">
        <v>2</v>
      </c>
      <c r="G55" s="176"/>
      <c r="H55" s="177"/>
      <c r="I55" s="178"/>
      <c r="J55" s="102"/>
      <c r="K55" s="102"/>
      <c r="L55" s="131"/>
      <c r="M55" s="102"/>
      <c r="N55" s="102"/>
      <c r="O55" s="131"/>
      <c r="P55" s="66" t="s">
        <v>45</v>
      </c>
      <c r="Q55" s="186">
        <v>4</v>
      </c>
      <c r="R55" s="125" t="s">
        <v>139</v>
      </c>
      <c r="S55" s="201" t="s">
        <v>140</v>
      </c>
      <c r="T55" s="230"/>
      <c r="U55" s="201" t="s">
        <v>141</v>
      </c>
      <c r="V55" s="231"/>
      <c r="W55" s="382"/>
      <c r="X55" s="2"/>
      <c r="Y55" s="2"/>
      <c r="Z55" s="2"/>
      <c r="AA55" s="5"/>
      <c r="AB55" s="5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2"/>
    </row>
    <row r="56" spans="1:39" s="52" customFormat="1" ht="30" customHeight="1" x14ac:dyDescent="0.25">
      <c r="A56" s="61" t="s">
        <v>23</v>
      </c>
      <c r="B56" s="317" t="s">
        <v>17</v>
      </c>
      <c r="C56" s="318" t="s">
        <v>142</v>
      </c>
      <c r="D56" s="86"/>
      <c r="E56" s="57"/>
      <c r="F56" s="57"/>
      <c r="G56" s="86">
        <v>2</v>
      </c>
      <c r="H56" s="57">
        <v>0</v>
      </c>
      <c r="I56" s="58">
        <v>1</v>
      </c>
      <c r="J56" s="116"/>
      <c r="K56" s="57"/>
      <c r="L56" s="58"/>
      <c r="M56" s="57"/>
      <c r="N56" s="57"/>
      <c r="O56" s="58"/>
      <c r="P56" s="63" t="s">
        <v>19</v>
      </c>
      <c r="Q56" s="61">
        <v>4</v>
      </c>
      <c r="R56" s="49" t="s">
        <v>143</v>
      </c>
      <c r="S56" s="319" t="s">
        <v>144</v>
      </c>
      <c r="T56" s="72"/>
      <c r="U56" s="49"/>
      <c r="V56" s="49"/>
      <c r="W56" s="382"/>
      <c r="AA56" s="54"/>
      <c r="AB56" s="54"/>
      <c r="AC56" s="54"/>
      <c r="AD56" s="54"/>
      <c r="AE56" s="54"/>
      <c r="AF56" s="54"/>
      <c r="AG56" s="54"/>
      <c r="AH56" s="54"/>
      <c r="AI56" s="54"/>
      <c r="AJ56" s="54"/>
      <c r="AK56" s="54"/>
      <c r="AL56" s="54"/>
    </row>
    <row r="57" spans="1:39" ht="30" customHeight="1" x14ac:dyDescent="0.25">
      <c r="A57" s="186" t="s">
        <v>28</v>
      </c>
      <c r="B57" s="194" t="s">
        <v>17</v>
      </c>
      <c r="C57" s="201" t="s">
        <v>145</v>
      </c>
      <c r="D57" s="186" t="s">
        <v>146</v>
      </c>
      <c r="E57" s="66" t="s">
        <v>146</v>
      </c>
      <c r="F57" s="66" t="s">
        <v>146</v>
      </c>
      <c r="G57" s="186"/>
      <c r="H57" s="66"/>
      <c r="I57" s="66"/>
      <c r="J57" s="151">
        <v>3</v>
      </c>
      <c r="K57" s="149">
        <v>1</v>
      </c>
      <c r="L57" s="150">
        <v>0</v>
      </c>
      <c r="M57" s="161"/>
      <c r="N57" s="161"/>
      <c r="O57" s="161"/>
      <c r="P57" s="97" t="s">
        <v>19</v>
      </c>
      <c r="Q57" s="66">
        <v>5</v>
      </c>
      <c r="R57" s="125" t="s">
        <v>51</v>
      </c>
      <c r="S57" s="130" t="s">
        <v>147</v>
      </c>
      <c r="T57" s="201"/>
      <c r="U57" s="125" t="s">
        <v>148</v>
      </c>
      <c r="V57" s="83"/>
      <c r="W57" s="382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9" s="52" customFormat="1" ht="30" customHeight="1" x14ac:dyDescent="0.25">
      <c r="A58" s="61" t="s">
        <v>149</v>
      </c>
      <c r="B58" s="189" t="s">
        <v>17</v>
      </c>
      <c r="C58" s="64" t="s">
        <v>150</v>
      </c>
      <c r="D58" s="86"/>
      <c r="E58" s="57"/>
      <c r="F58" s="320"/>
      <c r="G58" s="116" t="s">
        <v>146</v>
      </c>
      <c r="H58" s="57" t="s">
        <v>146</v>
      </c>
      <c r="I58" s="57" t="s">
        <v>146</v>
      </c>
      <c r="J58" s="114"/>
      <c r="K58" s="115"/>
      <c r="L58" s="170"/>
      <c r="M58" s="86">
        <v>2</v>
      </c>
      <c r="N58" s="57">
        <v>1</v>
      </c>
      <c r="O58" s="320">
        <v>0</v>
      </c>
      <c r="P58" s="57" t="s">
        <v>19</v>
      </c>
      <c r="Q58" s="321">
        <v>4</v>
      </c>
      <c r="R58" s="144" t="s">
        <v>151</v>
      </c>
      <c r="S58" s="55" t="s">
        <v>152</v>
      </c>
      <c r="T58" s="65" t="s">
        <v>87</v>
      </c>
      <c r="U58" s="60"/>
      <c r="V58" s="60"/>
      <c r="W58" s="382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</row>
    <row r="59" spans="1:39" s="52" customFormat="1" ht="30" customHeight="1" x14ac:dyDescent="0.25">
      <c r="A59" s="61" t="s">
        <v>149</v>
      </c>
      <c r="B59" s="62" t="s">
        <v>17</v>
      </c>
      <c r="C59" s="72" t="s">
        <v>153</v>
      </c>
      <c r="D59" s="86"/>
      <c r="E59" s="57"/>
      <c r="F59" s="58"/>
      <c r="G59" s="86"/>
      <c r="H59" s="57"/>
      <c r="I59" s="58"/>
      <c r="J59" s="86"/>
      <c r="K59" s="57"/>
      <c r="L59" s="58"/>
      <c r="M59" s="86">
        <v>2</v>
      </c>
      <c r="N59" s="57">
        <v>0</v>
      </c>
      <c r="O59" s="320">
        <v>1</v>
      </c>
      <c r="P59" s="57" t="s">
        <v>19</v>
      </c>
      <c r="Q59" s="322">
        <v>4</v>
      </c>
      <c r="R59" s="49" t="s">
        <v>272</v>
      </c>
      <c r="S59" s="55" t="s">
        <v>154</v>
      </c>
      <c r="T59" s="50"/>
      <c r="U59" s="64" t="s">
        <v>141</v>
      </c>
      <c r="V59" s="55"/>
      <c r="W59" s="382"/>
      <c r="AA59" s="54"/>
      <c r="AB59" s="54"/>
      <c r="AC59" s="54"/>
      <c r="AD59" s="54"/>
      <c r="AE59" s="54"/>
      <c r="AF59" s="54"/>
      <c r="AG59" s="54"/>
      <c r="AH59" s="54"/>
      <c r="AI59" s="54"/>
      <c r="AJ59" s="54"/>
      <c r="AK59" s="54"/>
      <c r="AL59" s="54"/>
    </row>
    <row r="60" spans="1:39" s="52" customFormat="1" ht="39" customHeight="1" x14ac:dyDescent="0.25">
      <c r="A60" s="61" t="s">
        <v>149</v>
      </c>
      <c r="B60" s="62" t="s">
        <v>17</v>
      </c>
      <c r="C60" s="323" t="s">
        <v>155</v>
      </c>
      <c r="D60" s="114"/>
      <c r="E60" s="115"/>
      <c r="F60" s="115"/>
      <c r="G60" s="324"/>
      <c r="H60" s="293"/>
      <c r="I60" s="325"/>
      <c r="J60" s="116"/>
      <c r="K60" s="57" t="s">
        <v>146</v>
      </c>
      <c r="L60" s="58"/>
      <c r="M60" s="116">
        <v>2</v>
      </c>
      <c r="N60" s="57">
        <v>1</v>
      </c>
      <c r="O60" s="320">
        <v>1</v>
      </c>
      <c r="P60" s="297" t="s">
        <v>19</v>
      </c>
      <c r="Q60" s="63">
        <v>5</v>
      </c>
      <c r="R60" s="94" t="s">
        <v>156</v>
      </c>
      <c r="S60" s="95" t="s">
        <v>157</v>
      </c>
      <c r="T60" s="95"/>
      <c r="U60" s="60" t="s">
        <v>148</v>
      </c>
      <c r="V60" s="60"/>
      <c r="W60" s="382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</row>
    <row r="61" spans="1:39" s="330" customFormat="1" ht="26.25" customHeight="1" x14ac:dyDescent="0.25">
      <c r="A61" s="326" t="s">
        <v>32</v>
      </c>
      <c r="B61" s="62" t="s">
        <v>33</v>
      </c>
      <c r="C61" s="95" t="s">
        <v>122</v>
      </c>
      <c r="D61" s="100">
        <v>2</v>
      </c>
      <c r="E61" s="101">
        <v>0</v>
      </c>
      <c r="F61" s="300">
        <v>1</v>
      </c>
      <c r="G61" s="166"/>
      <c r="H61" s="166"/>
      <c r="I61" s="166"/>
      <c r="J61" s="299"/>
      <c r="K61" s="101"/>
      <c r="L61" s="300"/>
      <c r="M61" s="61"/>
      <c r="N61" s="63"/>
      <c r="O61" s="297"/>
      <c r="P61" s="154" t="s">
        <v>19</v>
      </c>
      <c r="Q61" s="154">
        <v>3</v>
      </c>
      <c r="R61" s="60" t="s">
        <v>123</v>
      </c>
      <c r="S61" s="95" t="s">
        <v>124</v>
      </c>
      <c r="T61" s="327"/>
      <c r="U61" s="328"/>
      <c r="V61" s="60"/>
      <c r="W61" s="386"/>
      <c r="AA61" s="329"/>
      <c r="AB61" s="329"/>
      <c r="AC61" s="329"/>
      <c r="AD61" s="329"/>
      <c r="AE61" s="329"/>
      <c r="AF61" s="329"/>
      <c r="AG61" s="329"/>
      <c r="AH61" s="329"/>
      <c r="AI61" s="329"/>
      <c r="AJ61" s="329"/>
      <c r="AK61" s="329"/>
      <c r="AL61" s="329"/>
    </row>
    <row r="62" spans="1:39" ht="30" customHeight="1" x14ac:dyDescent="0.25">
      <c r="A62" s="186" t="s">
        <v>53</v>
      </c>
      <c r="B62" s="190" t="s">
        <v>33</v>
      </c>
      <c r="C62" s="130" t="s">
        <v>158</v>
      </c>
      <c r="D62" s="162"/>
      <c r="E62" s="162"/>
      <c r="F62" s="162"/>
      <c r="G62" s="123">
        <v>2</v>
      </c>
      <c r="H62" s="75">
        <v>0</v>
      </c>
      <c r="I62" s="76">
        <v>0</v>
      </c>
      <c r="J62" s="77"/>
      <c r="K62" s="73"/>
      <c r="L62" s="78"/>
      <c r="M62" s="66"/>
      <c r="N62" s="66"/>
      <c r="O62" s="66"/>
      <c r="P62" s="186" t="s">
        <v>19</v>
      </c>
      <c r="Q62" s="186">
        <v>3</v>
      </c>
      <c r="R62" s="125" t="s">
        <v>159</v>
      </c>
      <c r="S62" s="226" t="s">
        <v>160</v>
      </c>
      <c r="T62" s="98"/>
      <c r="U62" s="198"/>
      <c r="V62" s="199"/>
      <c r="W62" s="382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9" ht="30" customHeight="1" x14ac:dyDescent="0.25">
      <c r="A63" s="186" t="s">
        <v>53</v>
      </c>
      <c r="B63" s="190" t="s">
        <v>33</v>
      </c>
      <c r="C63" s="256" t="s">
        <v>161</v>
      </c>
      <c r="D63" s="163"/>
      <c r="E63" s="164"/>
      <c r="F63" s="165"/>
      <c r="G63" s="74">
        <v>2</v>
      </c>
      <c r="H63" s="75">
        <v>0</v>
      </c>
      <c r="I63" s="104">
        <v>0</v>
      </c>
      <c r="J63" s="151"/>
      <c r="K63" s="149"/>
      <c r="L63" s="150"/>
      <c r="M63" s="149"/>
      <c r="N63" s="149"/>
      <c r="O63" s="196"/>
      <c r="P63" s="186" t="s">
        <v>19</v>
      </c>
      <c r="Q63" s="186">
        <v>3</v>
      </c>
      <c r="R63" s="110" t="s">
        <v>162</v>
      </c>
      <c r="S63" s="130" t="s">
        <v>163</v>
      </c>
      <c r="T63" s="252"/>
      <c r="U63" s="199"/>
      <c r="V63" s="199"/>
      <c r="W63" s="382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9" s="331" customFormat="1" ht="26.4" x14ac:dyDescent="0.25">
      <c r="A64" s="326" t="s">
        <v>53</v>
      </c>
      <c r="B64" s="61" t="s">
        <v>33</v>
      </c>
      <c r="C64" s="95" t="s">
        <v>91</v>
      </c>
      <c r="D64" s="54"/>
      <c r="E64" s="54"/>
      <c r="F64" s="54"/>
      <c r="G64" s="86">
        <v>2</v>
      </c>
      <c r="H64" s="57">
        <v>0</v>
      </c>
      <c r="I64" s="58">
        <v>0</v>
      </c>
      <c r="J64" s="86"/>
      <c r="K64" s="57"/>
      <c r="L64" s="320"/>
      <c r="M64" s="187"/>
      <c r="N64" s="68"/>
      <c r="O64" s="53"/>
      <c r="P64" s="63" t="s">
        <v>19</v>
      </c>
      <c r="Q64" s="61">
        <v>2</v>
      </c>
      <c r="R64" s="94" t="s">
        <v>92</v>
      </c>
      <c r="S64" s="64" t="s">
        <v>93</v>
      </c>
      <c r="T64" s="113"/>
      <c r="U64" s="60" t="s">
        <v>94</v>
      </c>
      <c r="V64" s="60"/>
      <c r="W64" s="386"/>
      <c r="X64" s="329"/>
      <c r="Y64" s="329"/>
      <c r="Z64" s="329"/>
      <c r="AA64" s="329"/>
      <c r="AB64" s="329"/>
      <c r="AC64" s="329"/>
      <c r="AD64" s="329"/>
      <c r="AE64" s="329"/>
      <c r="AF64" s="329"/>
      <c r="AG64" s="329"/>
      <c r="AH64" s="329"/>
      <c r="AI64" s="329"/>
      <c r="AJ64" s="329"/>
      <c r="AK64" s="329"/>
      <c r="AL64" s="329"/>
      <c r="AM64" s="330"/>
    </row>
    <row r="65" spans="1:39" s="52" customFormat="1" ht="39.75" customHeight="1" x14ac:dyDescent="0.25">
      <c r="A65" s="90" t="s">
        <v>64</v>
      </c>
      <c r="B65" s="190" t="s">
        <v>33</v>
      </c>
      <c r="C65" s="285" t="s">
        <v>164</v>
      </c>
      <c r="D65" s="86"/>
      <c r="E65" s="57"/>
      <c r="F65" s="58"/>
      <c r="G65" s="286"/>
      <c r="H65" s="57"/>
      <c r="I65" s="58"/>
      <c r="J65" s="174"/>
      <c r="K65" s="174"/>
      <c r="L65" s="174"/>
      <c r="M65" s="86">
        <v>1</v>
      </c>
      <c r="N65" s="57">
        <v>1</v>
      </c>
      <c r="O65" s="58">
        <v>1</v>
      </c>
      <c r="P65" s="90" t="s">
        <v>19</v>
      </c>
      <c r="Q65" s="101">
        <v>3</v>
      </c>
      <c r="R65" s="287" t="s">
        <v>165</v>
      </c>
      <c r="S65" s="72" t="s">
        <v>166</v>
      </c>
      <c r="T65" s="64"/>
      <c r="U65" s="160" t="s">
        <v>167</v>
      </c>
      <c r="V65" s="93"/>
      <c r="W65" s="382"/>
      <c r="AA65" s="54"/>
      <c r="AB65" s="54"/>
      <c r="AC65" s="54"/>
      <c r="AD65" s="54"/>
      <c r="AE65" s="54"/>
      <c r="AF65" s="54"/>
      <c r="AG65" s="54"/>
      <c r="AH65" s="54"/>
      <c r="AI65" s="54"/>
      <c r="AJ65" s="54"/>
      <c r="AK65" s="54"/>
      <c r="AL65" s="54"/>
    </row>
    <row r="66" spans="1:39" s="52" customFormat="1" ht="39.6" x14ac:dyDescent="0.25">
      <c r="A66" s="55"/>
      <c r="B66" s="48" t="s">
        <v>33</v>
      </c>
      <c r="C66" s="55" t="s">
        <v>174</v>
      </c>
      <c r="D66" s="72"/>
      <c r="E66" s="332"/>
      <c r="F66" s="333"/>
      <c r="G66" s="72"/>
      <c r="H66" s="332"/>
      <c r="I66" s="333"/>
      <c r="J66" s="72"/>
      <c r="K66" s="332"/>
      <c r="L66" s="333"/>
      <c r="M66" s="72"/>
      <c r="N66" s="155" t="s">
        <v>175</v>
      </c>
      <c r="O66" s="333"/>
      <c r="P66" s="55"/>
      <c r="Q66" s="334" t="s">
        <v>176</v>
      </c>
      <c r="R66" s="55" t="s">
        <v>117</v>
      </c>
      <c r="S66" s="55" t="s">
        <v>177</v>
      </c>
      <c r="T66" s="55" t="s">
        <v>178</v>
      </c>
      <c r="U66" s="55"/>
      <c r="V66" s="335" t="s">
        <v>179</v>
      </c>
      <c r="W66" s="336"/>
      <c r="X66" s="54"/>
      <c r="Y66" s="54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</row>
    <row r="67" spans="1:39" ht="30" customHeight="1" x14ac:dyDescent="0.25">
      <c r="A67" s="69"/>
      <c r="B67" s="229"/>
      <c r="C67" s="9" t="s">
        <v>42</v>
      </c>
      <c r="D67" s="80">
        <f>SUMIF(A55:A66,"k1",Q55:Q66)</f>
        <v>4</v>
      </c>
      <c r="E67" s="66"/>
      <c r="F67" s="66"/>
      <c r="G67" s="80">
        <f>SUMIF(A55:A66,"k2",Q55:Q66)</f>
        <v>4</v>
      </c>
      <c r="H67" s="66"/>
      <c r="I67" s="66"/>
      <c r="J67" s="80">
        <f>SUMIF(A55:A66,"k3",Q55:Q66)</f>
        <v>5</v>
      </c>
      <c r="K67" s="66"/>
      <c r="L67" s="66"/>
      <c r="M67" s="203">
        <f>SUMIF(A55:A66,"k4",Q55:Q66)</f>
        <v>13</v>
      </c>
      <c r="N67" s="128"/>
      <c r="O67" s="129"/>
      <c r="P67" s="129">
        <f t="shared" ref="P67:P72" si="5">SUM(D67:O67)</f>
        <v>26</v>
      </c>
      <c r="Q67" s="99">
        <f>SUMIF(B55:B66,"Comp",Q55:Q66)</f>
        <v>26</v>
      </c>
      <c r="R67" s="205"/>
      <c r="S67" s="109"/>
      <c r="T67" s="109"/>
      <c r="U67" s="206"/>
      <c r="V67" s="207"/>
      <c r="W67" s="382"/>
      <c r="X67" s="1"/>
      <c r="Y67" s="1"/>
      <c r="Z67" s="6"/>
      <c r="AA67" s="6"/>
      <c r="AB67" s="6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9" ht="30" customHeight="1" thickBot="1" x14ac:dyDescent="0.3">
      <c r="A68" s="1"/>
      <c r="B68" s="4"/>
      <c r="C68" s="45" t="s">
        <v>43</v>
      </c>
      <c r="D68" s="192">
        <f>SUMIF(A55:A66,"nk1",Q55:Q66)</f>
        <v>3</v>
      </c>
      <c r="E68" s="1"/>
      <c r="F68" s="1"/>
      <c r="G68" s="192">
        <f>SUMIF(A55:A66,"nk2",Q55:Q66)</f>
        <v>8</v>
      </c>
      <c r="H68" s="1"/>
      <c r="I68" s="1"/>
      <c r="J68" s="192">
        <f>SUMIF(A55:A66,"nk3",Q55:Q66)</f>
        <v>0</v>
      </c>
      <c r="K68" s="1"/>
      <c r="L68" s="1"/>
      <c r="M68" s="192">
        <f>SUMIF(A55:A66,"nk4",Q55:Q66)</f>
        <v>3</v>
      </c>
      <c r="N68" s="1"/>
      <c r="O68" s="1"/>
      <c r="P68" s="250">
        <f t="shared" si="5"/>
        <v>14</v>
      </c>
      <c r="Q68" s="31">
        <f>SUMIF(B55:B66,"C/E",Q55:Q66)</f>
        <v>14</v>
      </c>
      <c r="R68" s="209"/>
      <c r="S68" s="337"/>
      <c r="T68" s="338"/>
      <c r="U68" s="211"/>
      <c r="V68" s="212"/>
      <c r="W68" s="382"/>
      <c r="X68" s="1"/>
      <c r="Y68" s="1"/>
      <c r="Z68" s="6"/>
      <c r="AA68" s="6"/>
      <c r="AB68" s="6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9" ht="45" customHeight="1" x14ac:dyDescent="0.25">
      <c r="A69" s="1"/>
      <c r="B69" s="4"/>
      <c r="C69" s="23" t="s">
        <v>180</v>
      </c>
      <c r="D69" s="24">
        <f>D67+D49</f>
        <v>19</v>
      </c>
      <c r="E69" s="25"/>
      <c r="F69" s="25"/>
      <c r="G69" s="24">
        <f>G67+G49</f>
        <v>18</v>
      </c>
      <c r="H69" s="25"/>
      <c r="I69" s="25"/>
      <c r="J69" s="24">
        <f>J67+J49</f>
        <v>10</v>
      </c>
      <c r="K69" s="25"/>
      <c r="L69" s="25"/>
      <c r="M69" s="24">
        <f>M67+M49</f>
        <v>13</v>
      </c>
      <c r="N69" s="25"/>
      <c r="O69" s="26"/>
      <c r="P69" s="216">
        <f t="shared" si="5"/>
        <v>60</v>
      </c>
      <c r="Q69" s="27">
        <f>(Q9+Q22+Q37+Q47+Q67)</f>
        <v>60</v>
      </c>
      <c r="R69" s="211"/>
      <c r="S69" s="337"/>
      <c r="T69" s="338"/>
      <c r="U69" s="211"/>
      <c r="V69" s="212"/>
      <c r="W69" s="382"/>
      <c r="X69" s="1"/>
      <c r="Y69" s="1"/>
      <c r="Z69" s="6"/>
      <c r="AA69" s="6"/>
      <c r="AB69" s="6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9" ht="31.95" customHeight="1" x14ac:dyDescent="0.25">
      <c r="A70" s="1"/>
      <c r="B70" s="4"/>
      <c r="C70" s="245" t="s">
        <v>181</v>
      </c>
      <c r="D70" s="186">
        <f>D68+D50</f>
        <v>20</v>
      </c>
      <c r="E70" s="66"/>
      <c r="F70" s="66"/>
      <c r="G70" s="186">
        <f>G68+G50</f>
        <v>22</v>
      </c>
      <c r="H70" s="66"/>
      <c r="I70" s="66"/>
      <c r="J70" s="186">
        <f>J68+J50</f>
        <v>13</v>
      </c>
      <c r="K70" s="66"/>
      <c r="L70" s="66"/>
      <c r="M70" s="186">
        <f>M68+M50</f>
        <v>7</v>
      </c>
      <c r="N70" s="66"/>
      <c r="O70" s="152"/>
      <c r="P70" s="132">
        <f t="shared" si="5"/>
        <v>62</v>
      </c>
      <c r="Q70" s="28">
        <f>(Q10+Q23+Q38+Q48+Q68)</f>
        <v>62</v>
      </c>
      <c r="R70" s="211"/>
      <c r="S70" s="337"/>
      <c r="T70" s="338"/>
      <c r="U70" s="211"/>
      <c r="V70" s="212"/>
      <c r="W70" s="382"/>
      <c r="X70" s="1"/>
      <c r="Y70" s="1"/>
      <c r="Z70" s="6"/>
      <c r="AA70" s="6"/>
      <c r="AB70" s="6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9" ht="35.25" customHeight="1" x14ac:dyDescent="0.25">
      <c r="A71" s="1"/>
      <c r="B71" s="4"/>
      <c r="C71" s="29" t="s">
        <v>182</v>
      </c>
      <c r="D71" s="22">
        <f ca="1">D67+D51</f>
        <v>19</v>
      </c>
      <c r="E71" s="33"/>
      <c r="F71" s="34"/>
      <c r="G71" s="22">
        <f ca="1">G67+G51</f>
        <v>24</v>
      </c>
      <c r="H71" s="33"/>
      <c r="I71" s="34"/>
      <c r="J71" s="22">
        <f ca="1">J67+J51</f>
        <v>10</v>
      </c>
      <c r="K71" s="33"/>
      <c r="L71" s="34"/>
      <c r="M71" s="22">
        <f ca="1">M67+M51</f>
        <v>13</v>
      </c>
      <c r="N71" s="33"/>
      <c r="O71" s="34"/>
      <c r="P71" s="132">
        <f t="shared" ca="1" si="5"/>
        <v>66</v>
      </c>
      <c r="Q71" s="35">
        <f ca="1">(Q9+Q31+Q37+Q47+Q67)</f>
        <v>66</v>
      </c>
      <c r="R71" s="211"/>
      <c r="S71" s="337"/>
      <c r="T71" s="338"/>
      <c r="U71" s="211"/>
      <c r="V71" s="212"/>
      <c r="W71" s="382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4"/>
    </row>
    <row r="72" spans="1:39" ht="30" customHeight="1" thickBot="1" x14ac:dyDescent="0.3">
      <c r="A72" s="1"/>
      <c r="B72" s="4"/>
      <c r="C72" s="246" t="s">
        <v>183</v>
      </c>
      <c r="D72" s="247">
        <f ca="1">D68+D52</f>
        <v>16</v>
      </c>
      <c r="E72" s="248"/>
      <c r="F72" s="249"/>
      <c r="G72" s="247">
        <f ca="1">G68+G52</f>
        <v>18</v>
      </c>
      <c r="H72" s="248"/>
      <c r="I72" s="249"/>
      <c r="J72" s="247">
        <f ca="1">J68+J52</f>
        <v>8</v>
      </c>
      <c r="K72" s="248"/>
      <c r="L72" s="249"/>
      <c r="M72" s="247">
        <f ca="1">M68+M52</f>
        <v>3</v>
      </c>
      <c r="N72" s="248"/>
      <c r="O72" s="249"/>
      <c r="P72" s="250">
        <f t="shared" ca="1" si="5"/>
        <v>45</v>
      </c>
      <c r="Q72" s="32">
        <f ca="1">(Q10+Q32+Q38+Q48+Q68)</f>
        <v>45</v>
      </c>
      <c r="R72" s="211"/>
      <c r="S72" s="337"/>
      <c r="T72" s="338"/>
      <c r="U72" s="211"/>
      <c r="V72" s="212"/>
      <c r="W72" s="382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4"/>
    </row>
    <row r="73" spans="1:39" ht="3.45" customHeight="1" x14ac:dyDescent="0.25">
      <c r="A73" s="192"/>
      <c r="B73" s="4"/>
      <c r="C73" s="210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36"/>
      <c r="R73" s="211"/>
      <c r="S73" s="210"/>
      <c r="T73" s="210"/>
      <c r="U73" s="211"/>
      <c r="V73" s="212"/>
      <c r="W73" s="382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9" ht="35.25" customHeight="1" x14ac:dyDescent="0.3">
      <c r="A74" s="403" t="s">
        <v>273</v>
      </c>
      <c r="B74" s="404"/>
      <c r="C74" s="404"/>
      <c r="D74" s="404"/>
      <c r="E74" s="404"/>
      <c r="F74" s="404"/>
      <c r="G74" s="404"/>
      <c r="H74" s="404"/>
      <c r="I74" s="404"/>
      <c r="J74" s="404"/>
      <c r="K74" s="404"/>
      <c r="L74" s="404"/>
      <c r="M74" s="404"/>
      <c r="N74" s="404"/>
      <c r="O74" s="404"/>
      <c r="P74" s="404"/>
      <c r="Q74" s="404"/>
      <c r="R74" s="404"/>
      <c r="S74" s="404"/>
      <c r="T74" s="404"/>
      <c r="U74" s="404"/>
      <c r="V74" s="405"/>
      <c r="W74" s="385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9" ht="30" customHeight="1" x14ac:dyDescent="0.25">
      <c r="A75" s="186" t="s">
        <v>16</v>
      </c>
      <c r="B75" s="194" t="s">
        <v>17</v>
      </c>
      <c r="C75" s="283" t="s">
        <v>138</v>
      </c>
      <c r="D75" s="123">
        <v>2</v>
      </c>
      <c r="E75" s="75">
        <v>0</v>
      </c>
      <c r="F75" s="76">
        <v>2</v>
      </c>
      <c r="G75" s="275"/>
      <c r="H75" s="275"/>
      <c r="I75" s="275"/>
      <c r="J75" s="276"/>
      <c r="K75" s="277"/>
      <c r="L75" s="278"/>
      <c r="M75" s="75"/>
      <c r="N75" s="75"/>
      <c r="O75" s="75"/>
      <c r="P75" s="123" t="s">
        <v>45</v>
      </c>
      <c r="Q75" s="281">
        <v>4</v>
      </c>
      <c r="R75" s="125" t="s">
        <v>139</v>
      </c>
      <c r="S75" s="201" t="s">
        <v>140</v>
      </c>
      <c r="T75" s="230"/>
      <c r="U75" s="201" t="s">
        <v>141</v>
      </c>
      <c r="V75" s="231"/>
      <c r="W75" s="382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2"/>
    </row>
    <row r="76" spans="1:39" ht="30" customHeight="1" x14ac:dyDescent="0.25">
      <c r="A76" s="186" t="s">
        <v>28</v>
      </c>
      <c r="B76" s="194" t="s">
        <v>17</v>
      </c>
      <c r="C76" s="280" t="s">
        <v>184</v>
      </c>
      <c r="D76" s="163"/>
      <c r="E76" s="164"/>
      <c r="F76" s="164"/>
      <c r="G76" s="163"/>
      <c r="H76" s="164"/>
      <c r="I76" s="165"/>
      <c r="J76" s="105">
        <v>2</v>
      </c>
      <c r="K76" s="105">
        <v>1</v>
      </c>
      <c r="L76" s="105">
        <v>1</v>
      </c>
      <c r="M76" s="163"/>
      <c r="N76" s="164"/>
      <c r="O76" s="165"/>
      <c r="P76" s="129" t="s">
        <v>45</v>
      </c>
      <c r="Q76" s="186">
        <v>4</v>
      </c>
      <c r="R76" s="125" t="s">
        <v>139</v>
      </c>
      <c r="S76" s="130" t="s">
        <v>185</v>
      </c>
      <c r="T76" s="252" t="s">
        <v>24</v>
      </c>
      <c r="U76" s="243"/>
      <c r="V76" s="199"/>
      <c r="W76" s="382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4"/>
    </row>
    <row r="77" spans="1:39" s="340" customFormat="1" ht="30" customHeight="1" x14ac:dyDescent="0.25">
      <c r="A77" s="61" t="s">
        <v>28</v>
      </c>
      <c r="B77" s="62" t="s">
        <v>17</v>
      </c>
      <c r="C77" s="95" t="s">
        <v>145</v>
      </c>
      <c r="D77" s="61" t="s">
        <v>146</v>
      </c>
      <c r="E77" s="63" t="s">
        <v>146</v>
      </c>
      <c r="F77" s="63" t="s">
        <v>146</v>
      </c>
      <c r="G77" s="61"/>
      <c r="H77" s="63"/>
      <c r="I77" s="63"/>
      <c r="J77" s="100">
        <v>3</v>
      </c>
      <c r="K77" s="101">
        <v>1</v>
      </c>
      <c r="L77" s="118">
        <v>0</v>
      </c>
      <c r="M77" s="310"/>
      <c r="N77" s="310"/>
      <c r="O77" s="310"/>
      <c r="P77" s="90" t="s">
        <v>19</v>
      </c>
      <c r="Q77" s="63">
        <v>5</v>
      </c>
      <c r="R77" s="94" t="s">
        <v>51</v>
      </c>
      <c r="S77" s="55" t="s">
        <v>147</v>
      </c>
      <c r="T77" s="95"/>
      <c r="U77" s="94" t="s">
        <v>148</v>
      </c>
      <c r="V77" s="49"/>
      <c r="W77" s="382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</row>
    <row r="78" spans="1:39" s="52" customFormat="1" ht="30" customHeight="1" x14ac:dyDescent="0.25">
      <c r="A78" s="61" t="s">
        <v>149</v>
      </c>
      <c r="B78" s="62" t="s">
        <v>17</v>
      </c>
      <c r="C78" s="72" t="s">
        <v>158</v>
      </c>
      <c r="D78" s="114"/>
      <c r="E78" s="115"/>
      <c r="F78" s="115"/>
      <c r="G78" s="292"/>
      <c r="H78" s="293"/>
      <c r="I78" s="294"/>
      <c r="J78" s="114"/>
      <c r="K78" s="115"/>
      <c r="L78" s="170"/>
      <c r="M78" s="87">
        <v>2</v>
      </c>
      <c r="N78" s="87">
        <v>0</v>
      </c>
      <c r="O78" s="106">
        <v>0</v>
      </c>
      <c r="P78" s="63" t="s">
        <v>19</v>
      </c>
      <c r="Q78" s="61">
        <v>3</v>
      </c>
      <c r="R78" s="94" t="s">
        <v>159</v>
      </c>
      <c r="S78" s="72" t="s">
        <v>160</v>
      </c>
      <c r="T78" s="64"/>
      <c r="U78" s="60"/>
      <c r="V78" s="60"/>
      <c r="W78" s="382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</row>
    <row r="79" spans="1:39" s="52" customFormat="1" ht="30" customHeight="1" x14ac:dyDescent="0.25">
      <c r="A79" s="61" t="s">
        <v>149</v>
      </c>
      <c r="B79" s="62" t="s">
        <v>17</v>
      </c>
      <c r="C79" s="64" t="s">
        <v>153</v>
      </c>
      <c r="D79" s="67"/>
      <c r="E79" s="68"/>
      <c r="F79" s="68"/>
      <c r="G79" s="187"/>
      <c r="H79" s="68"/>
      <c r="I79" s="68"/>
      <c r="J79" s="86"/>
      <c r="K79" s="57"/>
      <c r="L79" s="58"/>
      <c r="M79" s="86">
        <v>2</v>
      </c>
      <c r="N79" s="57">
        <v>0</v>
      </c>
      <c r="O79" s="58">
        <v>1</v>
      </c>
      <c r="P79" s="53" t="s">
        <v>19</v>
      </c>
      <c r="Q79" s="63">
        <v>4</v>
      </c>
      <c r="R79" s="94" t="s">
        <v>274</v>
      </c>
      <c r="S79" s="55" t="s">
        <v>154</v>
      </c>
      <c r="T79" s="50"/>
      <c r="U79" s="95" t="s">
        <v>141</v>
      </c>
      <c r="V79" s="95"/>
      <c r="W79" s="382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</row>
    <row r="80" spans="1:39" s="340" customFormat="1" ht="30" customHeight="1" x14ac:dyDescent="0.25">
      <c r="A80" s="61" t="s">
        <v>32</v>
      </c>
      <c r="B80" s="62" t="s">
        <v>33</v>
      </c>
      <c r="C80" s="341" t="s">
        <v>118</v>
      </c>
      <c r="D80" s="342">
        <v>2</v>
      </c>
      <c r="E80" s="310">
        <v>1</v>
      </c>
      <c r="F80" s="311">
        <v>1</v>
      </c>
      <c r="G80" s="310"/>
      <c r="H80" s="310"/>
      <c r="I80" s="310"/>
      <c r="J80" s="305"/>
      <c r="K80" s="310"/>
      <c r="L80" s="311"/>
      <c r="M80" s="61"/>
      <c r="N80" s="63"/>
      <c r="O80" s="297"/>
      <c r="P80" s="154" t="s">
        <v>19</v>
      </c>
      <c r="Q80" s="154">
        <v>5</v>
      </c>
      <c r="R80" s="60" t="s">
        <v>119</v>
      </c>
      <c r="S80" s="95" t="s">
        <v>120</v>
      </c>
      <c r="T80" s="95"/>
      <c r="U80" s="60" t="s">
        <v>121</v>
      </c>
      <c r="V80" s="60"/>
      <c r="W80" s="382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</row>
    <row r="81" spans="1:39" s="340" customFormat="1" ht="30" customHeight="1" x14ac:dyDescent="0.25">
      <c r="A81" s="343" t="s">
        <v>32</v>
      </c>
      <c r="B81" s="61" t="s">
        <v>33</v>
      </c>
      <c r="C81" s="55" t="s">
        <v>125</v>
      </c>
      <c r="D81" s="172">
        <v>2</v>
      </c>
      <c r="E81" s="87">
        <v>0</v>
      </c>
      <c r="F81" s="106">
        <v>2</v>
      </c>
      <c r="G81" s="86"/>
      <c r="H81" s="57"/>
      <c r="I81" s="58"/>
      <c r="J81" s="68"/>
      <c r="K81" s="68"/>
      <c r="L81" s="68"/>
      <c r="M81" s="187"/>
      <c r="N81" s="68"/>
      <c r="O81" s="53"/>
      <c r="P81" s="63" t="s">
        <v>19</v>
      </c>
      <c r="Q81" s="46">
        <v>5</v>
      </c>
      <c r="R81" s="72" t="s">
        <v>126</v>
      </c>
      <c r="S81" s="55" t="s">
        <v>127</v>
      </c>
      <c r="T81" s="344"/>
      <c r="U81" s="56" t="s">
        <v>128</v>
      </c>
      <c r="V81" s="60"/>
      <c r="W81" s="382"/>
      <c r="AA81" s="54"/>
      <c r="AB81" s="54"/>
      <c r="AC81" s="54"/>
      <c r="AD81" s="54"/>
      <c r="AE81" s="54"/>
      <c r="AF81" s="54"/>
      <c r="AG81" s="54"/>
      <c r="AH81" s="54"/>
      <c r="AI81" s="54"/>
      <c r="AJ81" s="54"/>
      <c r="AK81" s="54"/>
      <c r="AL81" s="54"/>
    </row>
    <row r="82" spans="1:39" s="52" customFormat="1" ht="39" customHeight="1" x14ac:dyDescent="0.25">
      <c r="A82" s="61" t="s">
        <v>32</v>
      </c>
      <c r="B82" s="62" t="s">
        <v>33</v>
      </c>
      <c r="C82" s="72" t="s">
        <v>186</v>
      </c>
      <c r="D82" s="103">
        <v>4</v>
      </c>
      <c r="E82" s="101">
        <v>0</v>
      </c>
      <c r="F82" s="101">
        <v>0</v>
      </c>
      <c r="G82" s="173"/>
      <c r="H82" s="174"/>
      <c r="I82" s="175"/>
      <c r="J82" s="115"/>
      <c r="K82" s="115"/>
      <c r="L82" s="115"/>
      <c r="M82" s="116"/>
      <c r="N82" s="57"/>
      <c r="O82" s="58"/>
      <c r="P82" s="63" t="s">
        <v>19</v>
      </c>
      <c r="Q82" s="61">
        <v>4</v>
      </c>
      <c r="R82" s="49" t="s">
        <v>187</v>
      </c>
      <c r="S82" s="56" t="s">
        <v>188</v>
      </c>
      <c r="T82" s="55"/>
      <c r="U82" s="55" t="s">
        <v>189</v>
      </c>
      <c r="V82" s="60"/>
      <c r="W82" s="382"/>
      <c r="X82" s="54"/>
      <c r="Y82" s="54"/>
      <c r="Z82" s="54"/>
      <c r="AA82" s="54"/>
      <c r="AB82" s="54"/>
      <c r="AC82" s="54"/>
      <c r="AD82" s="54"/>
      <c r="AE82" s="54"/>
      <c r="AF82" s="54"/>
      <c r="AG82" s="54"/>
      <c r="AH82" s="54"/>
      <c r="AI82" s="54"/>
      <c r="AJ82" s="54"/>
      <c r="AK82" s="54"/>
      <c r="AL82" s="54"/>
    </row>
    <row r="83" spans="1:39" s="52" customFormat="1" ht="29.25" customHeight="1" x14ac:dyDescent="0.25">
      <c r="A83" s="61" t="s">
        <v>53</v>
      </c>
      <c r="B83" s="62" t="s">
        <v>33</v>
      </c>
      <c r="C83" s="72" t="s">
        <v>155</v>
      </c>
      <c r="D83" s="114"/>
      <c r="E83" s="115"/>
      <c r="F83" s="170"/>
      <c r="G83" s="86">
        <v>2</v>
      </c>
      <c r="H83" s="57">
        <v>1</v>
      </c>
      <c r="I83" s="58">
        <v>1</v>
      </c>
      <c r="J83" s="87"/>
      <c r="K83" s="87" t="s">
        <v>146</v>
      </c>
      <c r="L83" s="87"/>
      <c r="M83" s="89"/>
      <c r="N83" s="87" t="s">
        <v>146</v>
      </c>
      <c r="O83" s="106"/>
      <c r="P83" s="53" t="s">
        <v>19</v>
      </c>
      <c r="Q83" s="63">
        <v>5</v>
      </c>
      <c r="R83" s="94" t="s">
        <v>156</v>
      </c>
      <c r="S83" s="55" t="s">
        <v>157</v>
      </c>
      <c r="T83" s="95"/>
      <c r="U83" s="60" t="s">
        <v>148</v>
      </c>
      <c r="V83" s="60"/>
      <c r="W83" s="382"/>
      <c r="AA83" s="54"/>
      <c r="AB83" s="54"/>
      <c r="AC83" s="54"/>
      <c r="AD83" s="54"/>
      <c r="AE83" s="54"/>
      <c r="AF83" s="54"/>
      <c r="AG83" s="54"/>
      <c r="AH83" s="54"/>
      <c r="AI83" s="54"/>
      <c r="AJ83" s="54"/>
      <c r="AK83" s="54"/>
      <c r="AL83" s="54"/>
    </row>
    <row r="84" spans="1:39" s="52" customFormat="1" ht="39.6" x14ac:dyDescent="0.25">
      <c r="A84" s="55"/>
      <c r="B84" s="48" t="s">
        <v>33</v>
      </c>
      <c r="C84" s="55" t="s">
        <v>174</v>
      </c>
      <c r="D84" s="72"/>
      <c r="E84" s="332"/>
      <c r="F84" s="333"/>
      <c r="G84" s="72"/>
      <c r="H84" s="332"/>
      <c r="I84" s="333"/>
      <c r="J84" s="72"/>
      <c r="K84" s="332"/>
      <c r="L84" s="333"/>
      <c r="M84" s="72"/>
      <c r="N84" s="155" t="s">
        <v>175</v>
      </c>
      <c r="O84" s="333"/>
      <c r="P84" s="55"/>
      <c r="Q84" s="334" t="s">
        <v>176</v>
      </c>
      <c r="R84" s="55" t="s">
        <v>117</v>
      </c>
      <c r="S84" s="55" t="s">
        <v>177</v>
      </c>
      <c r="T84" s="55" t="s">
        <v>178</v>
      </c>
      <c r="U84" s="55"/>
      <c r="V84" s="335" t="s">
        <v>179</v>
      </c>
      <c r="W84" s="336"/>
      <c r="X84" s="54"/>
      <c r="Y84" s="54"/>
      <c r="Z84" s="54"/>
      <c r="AA84" s="54"/>
      <c r="AB84" s="54"/>
      <c r="AC84" s="54"/>
      <c r="AD84" s="54"/>
      <c r="AE84" s="54"/>
      <c r="AF84" s="54"/>
      <c r="AG84" s="54"/>
      <c r="AH84" s="54"/>
      <c r="AI84" s="54"/>
      <c r="AJ84" s="54"/>
      <c r="AK84" s="54"/>
      <c r="AL84" s="54"/>
    </row>
    <row r="85" spans="1:39" ht="30" customHeight="1" x14ac:dyDescent="0.25">
      <c r="A85" s="69"/>
      <c r="B85" s="229"/>
      <c r="C85" s="9" t="s">
        <v>42</v>
      </c>
      <c r="D85" s="80">
        <f>SUMIF(A75:A84,"k1",Q75:Q84)</f>
        <v>4</v>
      </c>
      <c r="E85" s="66"/>
      <c r="F85" s="66"/>
      <c r="G85" s="80">
        <f>SUMIF(A75:A84,"k2",Q75:Q84)</f>
        <v>0</v>
      </c>
      <c r="H85" s="66"/>
      <c r="I85" s="66"/>
      <c r="J85" s="80">
        <f>SUMIF(A75:A84,"k3",Q75:Q84)</f>
        <v>9</v>
      </c>
      <c r="K85" s="66"/>
      <c r="L85" s="152"/>
      <c r="M85" s="203">
        <f>SUMIF(A75:A84,"k4",Q75:Q84)</f>
        <v>7</v>
      </c>
      <c r="N85" s="128"/>
      <c r="O85" s="129"/>
      <c r="P85" s="66">
        <f t="shared" ref="P85:P90" si="6">SUM(D85:O85)</f>
        <v>20</v>
      </c>
      <c r="Q85" s="7">
        <f>SUMIF(B75:B84,"Comp",Q75:Q84)</f>
        <v>20</v>
      </c>
      <c r="R85" s="205"/>
      <c r="S85" s="109"/>
      <c r="T85" s="109"/>
      <c r="U85" s="206"/>
      <c r="V85" s="207"/>
      <c r="W85" s="382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9" ht="30" customHeight="1" thickBot="1" x14ac:dyDescent="0.3">
      <c r="A86" s="1"/>
      <c r="B86" s="4"/>
      <c r="C86" s="45" t="s">
        <v>43</v>
      </c>
      <c r="D86" s="192">
        <f>SUMIF(A75:A84,"nk1",Q75:Q84)</f>
        <v>14</v>
      </c>
      <c r="E86" s="1"/>
      <c r="F86" s="1"/>
      <c r="G86" s="192">
        <f>SUMIF(A75:A84,"nk2",Q75:Q84)</f>
        <v>5</v>
      </c>
      <c r="H86" s="1"/>
      <c r="I86" s="1"/>
      <c r="J86" s="192">
        <f>SUMIF(A75:A84,"nk3",Q75:Q84)</f>
        <v>0</v>
      </c>
      <c r="K86" s="1"/>
      <c r="L86" s="1"/>
      <c r="M86" s="192">
        <f>SUMIF(A75:A84,"nk4",Q75:Q84)</f>
        <v>0</v>
      </c>
      <c r="N86" s="1"/>
      <c r="O86" s="1"/>
      <c r="P86" s="250">
        <f t="shared" si="6"/>
        <v>19</v>
      </c>
      <c r="Q86" s="37">
        <f>SUMIF(B75:B84,"C/E",Q75:Q84)</f>
        <v>19</v>
      </c>
      <c r="R86" s="209"/>
      <c r="S86" s="338"/>
      <c r="T86" s="338"/>
      <c r="U86" s="211"/>
      <c r="V86" s="212"/>
      <c r="W86" s="382"/>
      <c r="X86" s="1"/>
      <c r="Y86" s="1"/>
      <c r="Z86" s="6"/>
      <c r="AA86" s="6"/>
      <c r="AB86" s="6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9" ht="42" customHeight="1" x14ac:dyDescent="0.25">
      <c r="A87" s="1"/>
      <c r="B87" s="4"/>
      <c r="C87" s="23" t="s">
        <v>180</v>
      </c>
      <c r="D87" s="24">
        <f>D85+D49</f>
        <v>19</v>
      </c>
      <c r="E87" s="25"/>
      <c r="F87" s="25"/>
      <c r="G87" s="24">
        <f>G85+G49</f>
        <v>14</v>
      </c>
      <c r="H87" s="25"/>
      <c r="I87" s="25"/>
      <c r="J87" s="24">
        <f>J85+J49</f>
        <v>14</v>
      </c>
      <c r="K87" s="25"/>
      <c r="L87" s="25"/>
      <c r="M87" s="24">
        <f>M85+M49</f>
        <v>7</v>
      </c>
      <c r="N87" s="25"/>
      <c r="O87" s="25"/>
      <c r="P87" s="186">
        <f t="shared" si="6"/>
        <v>54</v>
      </c>
      <c r="Q87" s="38">
        <f>(Q9+Q22+Q37+Q47+Q85)</f>
        <v>54</v>
      </c>
      <c r="R87" s="211"/>
      <c r="S87" s="338"/>
      <c r="T87" s="338"/>
      <c r="U87" s="211"/>
      <c r="V87" s="212"/>
      <c r="W87" s="382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9" ht="48" customHeight="1" x14ac:dyDescent="0.25">
      <c r="A88" s="1"/>
      <c r="B88" s="4"/>
      <c r="C88" s="245" t="s">
        <v>181</v>
      </c>
      <c r="D88" s="186">
        <f>D86+D50</f>
        <v>31</v>
      </c>
      <c r="E88" s="66"/>
      <c r="F88" s="66"/>
      <c r="G88" s="186">
        <f>G86+G50</f>
        <v>19</v>
      </c>
      <c r="H88" s="66"/>
      <c r="I88" s="66"/>
      <c r="J88" s="186">
        <f>J86+J50</f>
        <v>13</v>
      </c>
      <c r="K88" s="66"/>
      <c r="L88" s="66"/>
      <c r="M88" s="186">
        <f>M86+M50</f>
        <v>4</v>
      </c>
      <c r="N88" s="66"/>
      <c r="O88" s="66"/>
      <c r="P88" s="186">
        <f t="shared" si="6"/>
        <v>67</v>
      </c>
      <c r="Q88" s="39">
        <f>(Q10+Q23+Q38+Q48+Q86)</f>
        <v>67</v>
      </c>
      <c r="R88" s="211"/>
      <c r="S88" s="338"/>
      <c r="T88" s="338"/>
      <c r="U88" s="211"/>
      <c r="V88" s="212"/>
      <c r="W88" s="382"/>
      <c r="X88" s="1"/>
      <c r="Y88" s="1"/>
      <c r="Z88" s="6"/>
      <c r="AA88" s="6"/>
      <c r="AB88" s="6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9" ht="31.95" customHeight="1" x14ac:dyDescent="0.25">
      <c r="A89" s="1"/>
      <c r="B89" s="4"/>
      <c r="C89" s="29" t="s">
        <v>182</v>
      </c>
      <c r="D89" s="203">
        <f ca="1">D85+D51</f>
        <v>19</v>
      </c>
      <c r="E89" s="204"/>
      <c r="F89" s="30"/>
      <c r="G89" s="203">
        <f ca="1">G85+G51</f>
        <v>20</v>
      </c>
      <c r="H89" s="204"/>
      <c r="I89" s="30"/>
      <c r="J89" s="203">
        <f ca="1">J85+J51</f>
        <v>14</v>
      </c>
      <c r="K89" s="204"/>
      <c r="L89" s="30"/>
      <c r="M89" s="203">
        <f ca="1">M85+M51</f>
        <v>7</v>
      </c>
      <c r="N89" s="204"/>
      <c r="O89" s="30"/>
      <c r="P89" s="186">
        <f t="shared" ca="1" si="6"/>
        <v>60</v>
      </c>
      <c r="Q89" s="39">
        <f ca="1">(Q9+Q31+Q37+Q47+Q85)</f>
        <v>60</v>
      </c>
      <c r="R89" s="211"/>
      <c r="S89" s="338"/>
      <c r="T89" s="338"/>
      <c r="U89" s="211"/>
      <c r="V89" s="212"/>
      <c r="W89" s="382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9" ht="30" customHeight="1" thickBot="1" x14ac:dyDescent="0.3">
      <c r="A90" s="1"/>
      <c r="B90" s="4"/>
      <c r="C90" s="246" t="s">
        <v>191</v>
      </c>
      <c r="D90" s="247">
        <f ca="1">D86+D52</f>
        <v>27</v>
      </c>
      <c r="E90" s="248"/>
      <c r="F90" s="249"/>
      <c r="G90" s="247">
        <f ca="1">G86+G52</f>
        <v>15</v>
      </c>
      <c r="H90" s="248"/>
      <c r="I90" s="249"/>
      <c r="J90" s="247">
        <f ca="1">J86+J52</f>
        <v>8</v>
      </c>
      <c r="K90" s="248"/>
      <c r="L90" s="249"/>
      <c r="M90" s="247">
        <f ca="1">M86+M52</f>
        <v>0</v>
      </c>
      <c r="N90" s="248"/>
      <c r="O90" s="249"/>
      <c r="P90" s="250">
        <f t="shared" ca="1" si="6"/>
        <v>50</v>
      </c>
      <c r="Q90" s="40">
        <f ca="1">(Q10+Q32+Q38+Q48+Q86)</f>
        <v>50</v>
      </c>
      <c r="R90" s="211"/>
      <c r="S90" s="338"/>
      <c r="T90" s="338"/>
      <c r="U90" s="211"/>
      <c r="V90" s="212"/>
      <c r="W90" s="382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9" ht="4.95" customHeight="1" x14ac:dyDescent="0.25">
      <c r="A91" s="192"/>
      <c r="B91" s="4"/>
      <c r="C91" s="210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36"/>
      <c r="R91" s="211"/>
      <c r="S91" s="210"/>
      <c r="T91" s="210"/>
      <c r="U91" s="211"/>
      <c r="V91" s="212"/>
      <c r="W91" s="382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9" ht="35.25" customHeight="1" x14ac:dyDescent="0.3">
      <c r="A92" s="409" t="s">
        <v>275</v>
      </c>
      <c r="B92" s="410"/>
      <c r="C92" s="410"/>
      <c r="D92" s="410"/>
      <c r="E92" s="410"/>
      <c r="F92" s="410"/>
      <c r="G92" s="410"/>
      <c r="H92" s="410"/>
      <c r="I92" s="410"/>
      <c r="J92" s="410"/>
      <c r="K92" s="410"/>
      <c r="L92" s="410"/>
      <c r="M92" s="410"/>
      <c r="N92" s="410"/>
      <c r="O92" s="410"/>
      <c r="P92" s="410"/>
      <c r="Q92" s="410"/>
      <c r="R92" s="410"/>
      <c r="S92" s="410"/>
      <c r="T92" s="410"/>
      <c r="U92" s="410"/>
      <c r="V92" s="411"/>
      <c r="W92" s="385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9" s="52" customFormat="1" ht="30" customHeight="1" x14ac:dyDescent="0.3">
      <c r="A93" s="187" t="s">
        <v>16</v>
      </c>
      <c r="B93" s="48" t="s">
        <v>17</v>
      </c>
      <c r="C93" s="348" t="s">
        <v>34</v>
      </c>
      <c r="D93" s="296">
        <v>2</v>
      </c>
      <c r="E93" s="63">
        <v>2</v>
      </c>
      <c r="F93" s="297">
        <v>0</v>
      </c>
      <c r="G93" s="298"/>
      <c r="H93" s="298"/>
      <c r="I93" s="298"/>
      <c r="J93" s="299"/>
      <c r="K93" s="101"/>
      <c r="L93" s="300"/>
      <c r="M93" s="101"/>
      <c r="N93" s="101"/>
      <c r="O93" s="118"/>
      <c r="P93" s="63" t="s">
        <v>19</v>
      </c>
      <c r="Q93" s="61">
        <v>5</v>
      </c>
      <c r="R93" s="349" t="s">
        <v>266</v>
      </c>
      <c r="S93" s="49" t="s">
        <v>35</v>
      </c>
      <c r="T93" s="84"/>
      <c r="U93" s="55" t="s">
        <v>27</v>
      </c>
      <c r="V93" s="301"/>
      <c r="W93" s="382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</row>
    <row r="94" spans="1:39" ht="30" customHeight="1" x14ac:dyDescent="0.25">
      <c r="A94" s="61" t="s">
        <v>23</v>
      </c>
      <c r="B94" s="194" t="s">
        <v>17</v>
      </c>
      <c r="C94" s="226" t="s">
        <v>108</v>
      </c>
      <c r="D94" s="163"/>
      <c r="E94" s="164"/>
      <c r="F94" s="165"/>
      <c r="G94" s="74">
        <v>0</v>
      </c>
      <c r="H94" s="75">
        <v>0</v>
      </c>
      <c r="I94" s="104">
        <v>2</v>
      </c>
      <c r="J94" s="128"/>
      <c r="K94" s="128"/>
      <c r="L94" s="128"/>
      <c r="M94" s="133"/>
      <c r="N94" s="128"/>
      <c r="O94" s="129"/>
      <c r="P94" s="257" t="s">
        <v>45</v>
      </c>
      <c r="Q94" s="253">
        <v>2</v>
      </c>
      <c r="R94" s="258" t="s">
        <v>109</v>
      </c>
      <c r="S94" s="258" t="s">
        <v>110</v>
      </c>
      <c r="T94" s="259"/>
      <c r="U94" s="21"/>
      <c r="V94" s="231"/>
      <c r="W94" s="382"/>
      <c r="X94" s="2"/>
      <c r="Y94" s="2"/>
      <c r="Z94" s="2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2"/>
    </row>
    <row r="95" spans="1:39" ht="30" customHeight="1" x14ac:dyDescent="0.25">
      <c r="A95" s="61" t="s">
        <v>23</v>
      </c>
      <c r="B95" s="186" t="s">
        <v>17</v>
      </c>
      <c r="C95" s="201" t="s">
        <v>91</v>
      </c>
      <c r="D95" s="185"/>
      <c r="E95" s="183"/>
      <c r="F95" s="183"/>
      <c r="G95" s="119">
        <v>2</v>
      </c>
      <c r="H95" s="105">
        <v>0</v>
      </c>
      <c r="I95" s="117">
        <v>0</v>
      </c>
      <c r="J95" s="75"/>
      <c r="K95" s="75"/>
      <c r="L95" s="76"/>
      <c r="M95" s="276"/>
      <c r="N95" s="238"/>
      <c r="O95" s="16"/>
      <c r="P95" s="66" t="s">
        <v>19</v>
      </c>
      <c r="Q95" s="186">
        <v>2</v>
      </c>
      <c r="R95" s="125" t="s">
        <v>92</v>
      </c>
      <c r="S95" s="98" t="s">
        <v>93</v>
      </c>
      <c r="T95" s="239"/>
      <c r="U95" s="198" t="s">
        <v>94</v>
      </c>
      <c r="V95" s="199"/>
      <c r="W95" s="382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2"/>
    </row>
    <row r="96" spans="1:39" s="52" customFormat="1" ht="30" customHeight="1" x14ac:dyDescent="0.25">
      <c r="A96" s="154" t="s">
        <v>23</v>
      </c>
      <c r="B96" s="189" t="s">
        <v>17</v>
      </c>
      <c r="C96" s="315" t="s">
        <v>192</v>
      </c>
      <c r="D96" s="57"/>
      <c r="E96" s="57"/>
      <c r="F96" s="320"/>
      <c r="G96" s="57">
        <v>2</v>
      </c>
      <c r="H96" s="57">
        <v>1</v>
      </c>
      <c r="I96" s="320">
        <v>0</v>
      </c>
      <c r="J96" s="116"/>
      <c r="K96" s="57"/>
      <c r="L96" s="320"/>
      <c r="M96" s="350"/>
      <c r="N96" s="121"/>
      <c r="O96" s="122"/>
      <c r="P96" s="351" t="s">
        <v>19</v>
      </c>
      <c r="Q96" s="48">
        <v>4</v>
      </c>
      <c r="R96" s="49" t="s">
        <v>193</v>
      </c>
      <c r="S96" s="49" t="s">
        <v>194</v>
      </c>
      <c r="T96" s="55"/>
      <c r="U96" s="49"/>
      <c r="V96" s="49"/>
      <c r="W96" s="382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</row>
    <row r="97" spans="1:39" ht="30" customHeight="1" x14ac:dyDescent="0.25">
      <c r="A97" s="194" t="s">
        <v>28</v>
      </c>
      <c r="B97" s="194" t="s">
        <v>17</v>
      </c>
      <c r="C97" s="280" t="s">
        <v>170</v>
      </c>
      <c r="D97" s="81"/>
      <c r="E97" s="107"/>
      <c r="F97" s="107"/>
      <c r="G97" s="151"/>
      <c r="H97" s="149"/>
      <c r="I97" s="150"/>
      <c r="J97" s="151">
        <v>2</v>
      </c>
      <c r="K97" s="149">
        <v>0</v>
      </c>
      <c r="L97" s="150">
        <v>0</v>
      </c>
      <c r="M97" s="163"/>
      <c r="N97" s="164"/>
      <c r="O97" s="165"/>
      <c r="P97" s="76" t="s">
        <v>19</v>
      </c>
      <c r="Q97" s="186">
        <v>3</v>
      </c>
      <c r="R97" s="124" t="s">
        <v>190</v>
      </c>
      <c r="S97" s="130" t="s">
        <v>171</v>
      </c>
      <c r="T97" s="252" t="s">
        <v>87</v>
      </c>
      <c r="U97" s="243"/>
      <c r="V97" s="199"/>
      <c r="W97" s="382"/>
      <c r="X97" s="2"/>
      <c r="Y97" s="2"/>
      <c r="Z97" s="2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2"/>
    </row>
    <row r="98" spans="1:39" s="52" customFormat="1" ht="30" customHeight="1" x14ac:dyDescent="0.25">
      <c r="A98" s="352" t="s">
        <v>28</v>
      </c>
      <c r="B98" s="317" t="s">
        <v>17</v>
      </c>
      <c r="C98" s="92" t="s">
        <v>195</v>
      </c>
      <c r="D98" s="286"/>
      <c r="E98" s="353"/>
      <c r="F98" s="353"/>
      <c r="G98" s="86"/>
      <c r="H98" s="57"/>
      <c r="I98" s="58"/>
      <c r="J98" s="57">
        <v>2</v>
      </c>
      <c r="K98" s="57">
        <v>0</v>
      </c>
      <c r="L98" s="58">
        <v>2</v>
      </c>
      <c r="M98" s="86"/>
      <c r="N98" s="101"/>
      <c r="O98" s="118"/>
      <c r="P98" s="87" t="s">
        <v>19</v>
      </c>
      <c r="Q98" s="354">
        <v>4</v>
      </c>
      <c r="R98" s="49" t="s">
        <v>196</v>
      </c>
      <c r="S98" s="355" t="s">
        <v>197</v>
      </c>
      <c r="T98" s="113"/>
      <c r="U98" s="356"/>
      <c r="V98" s="357"/>
      <c r="W98" s="382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</row>
    <row r="99" spans="1:39" ht="30" customHeight="1" x14ac:dyDescent="0.25">
      <c r="A99" s="186" t="s">
        <v>32</v>
      </c>
      <c r="B99" s="194" t="s">
        <v>33</v>
      </c>
      <c r="C99" s="201" t="s">
        <v>138</v>
      </c>
      <c r="D99" s="123">
        <v>2</v>
      </c>
      <c r="E99" s="75">
        <v>0</v>
      </c>
      <c r="F99" s="76">
        <v>2</v>
      </c>
      <c r="G99" s="274"/>
      <c r="H99" s="275"/>
      <c r="I99" s="275"/>
      <c r="J99" s="276"/>
      <c r="K99" s="277"/>
      <c r="L99" s="278"/>
      <c r="M99" s="75"/>
      <c r="N99" s="75"/>
      <c r="O99" s="76"/>
      <c r="P99" s="186" t="s">
        <v>45</v>
      </c>
      <c r="Q99" s="186">
        <v>4</v>
      </c>
      <c r="R99" s="125" t="s">
        <v>139</v>
      </c>
      <c r="S99" s="201" t="s">
        <v>140</v>
      </c>
      <c r="T99" s="230"/>
      <c r="U99" s="201" t="s">
        <v>141</v>
      </c>
      <c r="V99" s="231"/>
      <c r="W99" s="382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2"/>
    </row>
    <row r="100" spans="1:39" s="52" customFormat="1" ht="30" customHeight="1" x14ac:dyDescent="0.25">
      <c r="A100" s="61" t="s">
        <v>53</v>
      </c>
      <c r="B100" s="62" t="s">
        <v>33</v>
      </c>
      <c r="C100" s="72" t="s">
        <v>158</v>
      </c>
      <c r="D100" s="114"/>
      <c r="E100" s="115"/>
      <c r="F100" s="115"/>
      <c r="G100" s="86">
        <v>2</v>
      </c>
      <c r="H100" s="57">
        <v>0</v>
      </c>
      <c r="I100" s="58">
        <v>0</v>
      </c>
      <c r="J100" s="114"/>
      <c r="K100" s="115"/>
      <c r="L100" s="170"/>
      <c r="M100" s="87"/>
      <c r="N100" s="87"/>
      <c r="O100" s="106"/>
      <c r="P100" s="63" t="s">
        <v>19</v>
      </c>
      <c r="Q100" s="61">
        <v>3</v>
      </c>
      <c r="R100" s="94" t="s">
        <v>159</v>
      </c>
      <c r="S100" s="72" t="s">
        <v>160</v>
      </c>
      <c r="T100" s="64"/>
      <c r="U100" s="60"/>
      <c r="V100" s="60"/>
      <c r="W100" s="382"/>
      <c r="X100" s="54"/>
      <c r="Y100" s="54"/>
      <c r="Z100" s="54"/>
      <c r="AA100" s="54"/>
      <c r="AB100" s="54"/>
      <c r="AC100" s="54"/>
      <c r="AD100" s="54"/>
      <c r="AE100" s="54"/>
      <c r="AF100" s="54"/>
      <c r="AG100" s="54"/>
      <c r="AH100" s="54"/>
      <c r="AI100" s="54"/>
      <c r="AJ100" s="54"/>
      <c r="AK100" s="54"/>
      <c r="AL100" s="54"/>
    </row>
    <row r="101" spans="1:39" s="52" customFormat="1" ht="30" customHeight="1" x14ac:dyDescent="0.25">
      <c r="A101" s="358" t="s">
        <v>36</v>
      </c>
      <c r="B101" s="62" t="s">
        <v>33</v>
      </c>
      <c r="C101" s="323" t="s">
        <v>198</v>
      </c>
      <c r="D101" s="359"/>
      <c r="E101" s="353"/>
      <c r="F101" s="353"/>
      <c r="G101" s="86"/>
      <c r="H101" s="57"/>
      <c r="I101" s="58"/>
      <c r="J101" s="57">
        <v>1</v>
      </c>
      <c r="K101" s="57">
        <v>0</v>
      </c>
      <c r="L101" s="57">
        <v>3</v>
      </c>
      <c r="M101" s="86"/>
      <c r="N101" s="57"/>
      <c r="O101" s="58"/>
      <c r="P101" s="57" t="s">
        <v>19</v>
      </c>
      <c r="Q101" s="360">
        <v>4</v>
      </c>
      <c r="R101" s="49" t="s">
        <v>199</v>
      </c>
      <c r="S101" s="355" t="s">
        <v>200</v>
      </c>
      <c r="T101" s="113"/>
      <c r="U101" s="361"/>
      <c r="V101" s="362"/>
      <c r="W101" s="382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</row>
    <row r="102" spans="1:39" s="52" customFormat="1" ht="36" customHeight="1" x14ac:dyDescent="0.25">
      <c r="A102" s="90" t="s">
        <v>64</v>
      </c>
      <c r="B102" s="62" t="s">
        <v>33</v>
      </c>
      <c r="C102" s="159" t="s">
        <v>164</v>
      </c>
      <c r="D102" s="86"/>
      <c r="E102" s="57"/>
      <c r="F102" s="58"/>
      <c r="G102" s="286"/>
      <c r="H102" s="57"/>
      <c r="I102" s="58"/>
      <c r="J102" s="115"/>
      <c r="K102" s="115"/>
      <c r="L102" s="115"/>
      <c r="M102" s="86">
        <v>1</v>
      </c>
      <c r="N102" s="101">
        <v>1</v>
      </c>
      <c r="O102" s="118">
        <v>1</v>
      </c>
      <c r="P102" s="282" t="s">
        <v>19</v>
      </c>
      <c r="Q102" s="88">
        <v>3</v>
      </c>
      <c r="R102" s="49" t="s">
        <v>165</v>
      </c>
      <c r="S102" s="72" t="s">
        <v>166</v>
      </c>
      <c r="T102" s="64"/>
      <c r="U102" s="160" t="s">
        <v>167</v>
      </c>
      <c r="V102" s="93"/>
      <c r="W102" s="382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</row>
    <row r="103" spans="1:39" s="52" customFormat="1" ht="30" customHeight="1" x14ac:dyDescent="0.25">
      <c r="A103" s="61" t="s">
        <v>64</v>
      </c>
      <c r="B103" s="61" t="s">
        <v>33</v>
      </c>
      <c r="C103" s="64" t="s">
        <v>201</v>
      </c>
      <c r="D103" s="296"/>
      <c r="E103" s="310"/>
      <c r="F103" s="310"/>
      <c r="G103" s="100"/>
      <c r="H103" s="101"/>
      <c r="I103" s="118"/>
      <c r="J103" s="101"/>
      <c r="K103" s="101"/>
      <c r="L103" s="118"/>
      <c r="M103" s="63">
        <v>2</v>
      </c>
      <c r="N103" s="63">
        <v>0</v>
      </c>
      <c r="O103" s="297">
        <v>0</v>
      </c>
      <c r="P103" s="63" t="s">
        <v>19</v>
      </c>
      <c r="Q103" s="61">
        <v>2</v>
      </c>
      <c r="R103" s="94" t="s">
        <v>84</v>
      </c>
      <c r="S103" s="355" t="s">
        <v>202</v>
      </c>
      <c r="T103" s="363"/>
      <c r="U103" s="364"/>
      <c r="V103" s="93"/>
      <c r="W103" s="382"/>
      <c r="X103" s="54"/>
      <c r="Y103" s="54"/>
      <c r="Z103" s="54"/>
      <c r="AA103" s="54"/>
      <c r="AB103" s="54"/>
      <c r="AC103" s="54"/>
      <c r="AD103" s="54"/>
      <c r="AE103" s="54"/>
      <c r="AF103" s="54"/>
      <c r="AG103" s="54"/>
      <c r="AH103" s="54"/>
      <c r="AI103" s="54"/>
      <c r="AJ103" s="54"/>
      <c r="AK103" s="54"/>
      <c r="AL103" s="54"/>
    </row>
    <row r="104" spans="1:39" ht="30" customHeight="1" x14ac:dyDescent="0.25">
      <c r="A104" s="186" t="s">
        <v>64</v>
      </c>
      <c r="B104" s="194" t="s">
        <v>33</v>
      </c>
      <c r="C104" s="98" t="s">
        <v>115</v>
      </c>
      <c r="D104" s="74"/>
      <c r="E104" s="75"/>
      <c r="F104" s="75"/>
      <c r="G104" s="151"/>
      <c r="H104" s="149"/>
      <c r="I104" s="150"/>
      <c r="J104" s="183"/>
      <c r="K104" s="183"/>
      <c r="L104" s="184"/>
      <c r="M104" s="128">
        <v>2</v>
      </c>
      <c r="N104" s="128">
        <v>1</v>
      </c>
      <c r="O104" s="129">
        <v>1</v>
      </c>
      <c r="P104" s="66" t="s">
        <v>19</v>
      </c>
      <c r="Q104" s="186">
        <v>5</v>
      </c>
      <c r="R104" s="49" t="s">
        <v>282</v>
      </c>
      <c r="S104" s="98" t="s">
        <v>116</v>
      </c>
      <c r="T104" s="242" t="s">
        <v>105</v>
      </c>
      <c r="U104" s="83"/>
      <c r="V104" s="49"/>
      <c r="W104" s="382"/>
      <c r="AA104" s="1"/>
      <c r="AB104" s="1"/>
      <c r="AC104" s="5"/>
      <c r="AD104" s="5"/>
      <c r="AE104" s="5"/>
      <c r="AF104" s="5"/>
      <c r="AG104" s="5"/>
      <c r="AH104" s="5"/>
      <c r="AI104" s="5"/>
      <c r="AJ104" s="5"/>
      <c r="AK104" s="5"/>
      <c r="AL104" s="5"/>
    </row>
    <row r="105" spans="1:39" ht="30" customHeight="1" x14ac:dyDescent="0.25">
      <c r="A105" s="186" t="s">
        <v>64</v>
      </c>
      <c r="B105" s="194" t="s">
        <v>33</v>
      </c>
      <c r="C105" s="98" t="s">
        <v>132</v>
      </c>
      <c r="D105" s="77"/>
      <c r="E105" s="73"/>
      <c r="F105" s="73"/>
      <c r="G105" s="77"/>
      <c r="H105" s="73"/>
      <c r="I105" s="78"/>
      <c r="J105" s="163"/>
      <c r="K105" s="164"/>
      <c r="L105" s="165"/>
      <c r="M105" s="74">
        <v>2</v>
      </c>
      <c r="N105" s="75">
        <v>0</v>
      </c>
      <c r="O105" s="104">
        <v>2</v>
      </c>
      <c r="P105" s="75" t="s">
        <v>19</v>
      </c>
      <c r="Q105" s="281">
        <v>5</v>
      </c>
      <c r="R105" s="125" t="s">
        <v>20</v>
      </c>
      <c r="S105" s="98" t="s">
        <v>133</v>
      </c>
      <c r="T105" s="239" t="s">
        <v>41</v>
      </c>
      <c r="U105" s="243"/>
      <c r="V105" s="199"/>
      <c r="W105" s="382"/>
      <c r="X105" s="2"/>
      <c r="Y105" s="2"/>
      <c r="Z105" s="2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2"/>
    </row>
    <row r="106" spans="1:39" s="52" customFormat="1" ht="30" customHeight="1" x14ac:dyDescent="0.25">
      <c r="A106" s="61" t="s">
        <v>64</v>
      </c>
      <c r="B106" s="62" t="s">
        <v>33</v>
      </c>
      <c r="C106" s="64" t="s">
        <v>153</v>
      </c>
      <c r="D106" s="67"/>
      <c r="E106" s="87"/>
      <c r="F106" s="87"/>
      <c r="G106" s="89"/>
      <c r="H106" s="87"/>
      <c r="I106" s="87"/>
      <c r="J106" s="86"/>
      <c r="K106" s="57"/>
      <c r="L106" s="58"/>
      <c r="M106" s="86">
        <v>2</v>
      </c>
      <c r="N106" s="57">
        <v>0</v>
      </c>
      <c r="O106" s="58">
        <v>1</v>
      </c>
      <c r="P106" s="88" t="s">
        <v>19</v>
      </c>
      <c r="Q106" s="63">
        <v>4</v>
      </c>
      <c r="R106" s="94" t="s">
        <v>274</v>
      </c>
      <c r="S106" s="55" t="s">
        <v>154</v>
      </c>
      <c r="T106" s="50"/>
      <c r="U106" s="95" t="s">
        <v>141</v>
      </c>
      <c r="V106" s="95"/>
      <c r="W106" s="382"/>
      <c r="X106" s="54"/>
      <c r="Y106" s="54"/>
      <c r="Z106" s="54"/>
      <c r="AA106" s="54"/>
      <c r="AB106" s="54"/>
      <c r="AC106" s="54"/>
      <c r="AD106" s="54"/>
      <c r="AE106" s="54"/>
      <c r="AF106" s="54"/>
      <c r="AG106" s="54"/>
      <c r="AH106" s="54"/>
      <c r="AI106" s="54"/>
      <c r="AJ106" s="54"/>
      <c r="AK106" s="54"/>
      <c r="AL106" s="54"/>
    </row>
    <row r="107" spans="1:39" s="52" customFormat="1" ht="39.6" x14ac:dyDescent="0.25">
      <c r="A107" s="55"/>
      <c r="B107" s="48" t="s">
        <v>33</v>
      </c>
      <c r="C107" s="55" t="s">
        <v>174</v>
      </c>
      <c r="D107" s="72"/>
      <c r="E107" s="367"/>
      <c r="F107" s="365"/>
      <c r="G107" s="64"/>
      <c r="H107" s="367"/>
      <c r="I107" s="365"/>
      <c r="J107" s="64"/>
      <c r="K107" s="367"/>
      <c r="L107" s="365"/>
      <c r="M107" s="64"/>
      <c r="N107" s="366" t="s">
        <v>175</v>
      </c>
      <c r="O107" s="365"/>
      <c r="P107" s="95"/>
      <c r="Q107" s="334" t="s">
        <v>176</v>
      </c>
      <c r="R107" s="55" t="s">
        <v>117</v>
      </c>
      <c r="S107" s="55" t="s">
        <v>177</v>
      </c>
      <c r="T107" s="55" t="s">
        <v>178</v>
      </c>
      <c r="U107" s="55"/>
      <c r="V107" s="335" t="s">
        <v>179</v>
      </c>
      <c r="W107" s="336"/>
      <c r="X107" s="54"/>
      <c r="Y107" s="54"/>
      <c r="Z107" s="54"/>
      <c r="AA107" s="54"/>
      <c r="AB107" s="54"/>
      <c r="AC107" s="54"/>
      <c r="AD107" s="54"/>
      <c r="AE107" s="54"/>
      <c r="AF107" s="54"/>
      <c r="AG107" s="54"/>
      <c r="AH107" s="54"/>
      <c r="AI107" s="54"/>
      <c r="AJ107" s="54"/>
      <c r="AK107" s="54"/>
      <c r="AL107" s="54"/>
    </row>
    <row r="108" spans="1:39" ht="30" customHeight="1" x14ac:dyDescent="0.25">
      <c r="A108" s="69"/>
      <c r="B108" s="229"/>
      <c r="C108" s="9" t="s">
        <v>42</v>
      </c>
      <c r="D108" s="80">
        <f>SUMIF(A93:A107,"k1",Q93:Q107)</f>
        <v>5</v>
      </c>
      <c r="E108" s="66"/>
      <c r="F108" s="66"/>
      <c r="G108" s="80">
        <f>SUMIF(A93:A107,"k2",Q93:Q107)</f>
        <v>8</v>
      </c>
      <c r="H108" s="66"/>
      <c r="I108" s="66"/>
      <c r="J108" s="80">
        <f>SUMIF(A93:A107,"k3",Q93:Q107)</f>
        <v>7</v>
      </c>
      <c r="K108" s="66"/>
      <c r="L108" s="152"/>
      <c r="M108" s="203">
        <f>SUMIF(A93:A107,"k4",Q93:Q107)</f>
        <v>0</v>
      </c>
      <c r="N108" s="128"/>
      <c r="O108" s="129"/>
      <c r="P108" s="66">
        <f t="shared" ref="P108:P113" si="7">SUM(D108:O108)</f>
        <v>20</v>
      </c>
      <c r="Q108" s="7">
        <f>SUMIF(B93:B107,"Comp",Q93:Q107)</f>
        <v>20</v>
      </c>
      <c r="R108" s="205"/>
      <c r="S108" s="109"/>
      <c r="T108" s="109"/>
      <c r="U108" s="206"/>
      <c r="V108" s="207"/>
      <c r="W108" s="382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9" ht="30" customHeight="1" thickBot="1" x14ac:dyDescent="0.3">
      <c r="A109" s="1"/>
      <c r="B109" s="4"/>
      <c r="C109" s="45" t="s">
        <v>43</v>
      </c>
      <c r="D109" s="192">
        <f>SUMIF(A93:A107,"nk1",Q93:Q107)</f>
        <v>4</v>
      </c>
      <c r="E109" s="1"/>
      <c r="F109" s="1"/>
      <c r="G109" s="415">
        <f>SUMIF(A93:A107,"nk2",Q93:Q107)</f>
        <v>3</v>
      </c>
      <c r="H109" s="416"/>
      <c r="I109" s="416"/>
      <c r="J109" s="415">
        <f>SUMIF(A93:A107,"nk3",Q93:Q107)</f>
        <v>4</v>
      </c>
      <c r="K109" s="416"/>
      <c r="L109" s="416"/>
      <c r="M109" s="415">
        <f>SUMIF(A93:A107,"nk4",Q93:Q107)</f>
        <v>19</v>
      </c>
      <c r="N109" s="416"/>
      <c r="O109" s="416"/>
      <c r="P109" s="417">
        <f t="shared" si="7"/>
        <v>30</v>
      </c>
      <c r="Q109" s="418">
        <f>SUMIF(B93:B107,"C/E",Q93:Q107)</f>
        <v>30</v>
      </c>
      <c r="R109" s="209"/>
      <c r="S109" s="338"/>
      <c r="T109" s="338"/>
      <c r="U109" s="211"/>
      <c r="V109" s="212"/>
      <c r="W109" s="382"/>
      <c r="X109" s="1"/>
      <c r="Y109" s="1"/>
      <c r="Z109" s="6"/>
      <c r="AA109" s="6"/>
      <c r="AB109" s="6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9" ht="42" customHeight="1" x14ac:dyDescent="0.25">
      <c r="A110" s="1"/>
      <c r="B110" s="4"/>
      <c r="C110" s="23" t="s">
        <v>180</v>
      </c>
      <c r="D110" s="24">
        <f>D108+D49</f>
        <v>20</v>
      </c>
      <c r="E110" s="25"/>
      <c r="F110" s="25"/>
      <c r="G110" s="419">
        <f>G108+G49</f>
        <v>22</v>
      </c>
      <c r="H110" s="420"/>
      <c r="I110" s="420"/>
      <c r="J110" s="419">
        <f>J108+J49</f>
        <v>12</v>
      </c>
      <c r="K110" s="420"/>
      <c r="L110" s="420"/>
      <c r="M110" s="419">
        <f>M108+M49</f>
        <v>0</v>
      </c>
      <c r="N110" s="420"/>
      <c r="O110" s="420"/>
      <c r="P110" s="421">
        <f t="shared" si="7"/>
        <v>54</v>
      </c>
      <c r="Q110" s="422">
        <f>(Q9+Q22+Q37+Q47+Q108)</f>
        <v>54</v>
      </c>
      <c r="R110" s="211"/>
      <c r="S110" s="338"/>
      <c r="T110" s="338"/>
      <c r="U110" s="211"/>
      <c r="V110" s="212"/>
      <c r="W110" s="382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9" ht="48" customHeight="1" x14ac:dyDescent="0.25">
      <c r="A111" s="1"/>
      <c r="B111" s="4"/>
      <c r="C111" s="245" t="s">
        <v>181</v>
      </c>
      <c r="D111" s="186">
        <f>D109+D50</f>
        <v>21</v>
      </c>
      <c r="E111" s="66"/>
      <c r="F111" s="66"/>
      <c r="G111" s="421">
        <f>G109+G50</f>
        <v>17</v>
      </c>
      <c r="H111" s="423"/>
      <c r="I111" s="423"/>
      <c r="J111" s="421">
        <f>J109+J50</f>
        <v>17</v>
      </c>
      <c r="K111" s="423"/>
      <c r="L111" s="423"/>
      <c r="M111" s="421">
        <f>M109+M50</f>
        <v>23</v>
      </c>
      <c r="N111" s="423"/>
      <c r="O111" s="423"/>
      <c r="P111" s="421">
        <f t="shared" si="7"/>
        <v>78</v>
      </c>
      <c r="Q111" s="424">
        <f>(Q10+Q23+Q38+Q48+Q109)</f>
        <v>78</v>
      </c>
      <c r="R111" s="211"/>
      <c r="S111" s="338"/>
      <c r="T111" s="338"/>
      <c r="U111" s="211"/>
      <c r="V111" s="212"/>
      <c r="W111" s="382"/>
      <c r="X111" s="1"/>
      <c r="Y111" s="1"/>
      <c r="Z111" s="6"/>
      <c r="AA111" s="6"/>
      <c r="AB111" s="6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9" ht="31.95" customHeight="1" x14ac:dyDescent="0.25">
      <c r="A112" s="1"/>
      <c r="B112" s="4"/>
      <c r="C112" s="29" t="s">
        <v>182</v>
      </c>
      <c r="D112" s="203">
        <f ca="1">D108+D51</f>
        <v>20</v>
      </c>
      <c r="E112" s="204"/>
      <c r="F112" s="30"/>
      <c r="G112" s="425">
        <f ca="1">G108+G51</f>
        <v>28</v>
      </c>
      <c r="H112" s="426"/>
      <c r="I112" s="427"/>
      <c r="J112" s="425">
        <f ca="1">J108+J51</f>
        <v>12</v>
      </c>
      <c r="K112" s="426"/>
      <c r="L112" s="427"/>
      <c r="M112" s="425">
        <f ca="1">M108+M51</f>
        <v>0</v>
      </c>
      <c r="N112" s="426"/>
      <c r="O112" s="427"/>
      <c r="P112" s="421">
        <f t="shared" ca="1" si="7"/>
        <v>60</v>
      </c>
      <c r="Q112" s="424">
        <f ca="1">(Q9+Q31+Q37+Q47+Q108)</f>
        <v>60</v>
      </c>
      <c r="R112" s="211"/>
      <c r="S112" s="338"/>
      <c r="T112" s="338"/>
      <c r="U112" s="211"/>
      <c r="V112" s="212"/>
      <c r="W112" s="382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9" ht="30" customHeight="1" thickBot="1" x14ac:dyDescent="0.3">
      <c r="A113" s="1"/>
      <c r="B113" s="4"/>
      <c r="C113" s="246" t="s">
        <v>191</v>
      </c>
      <c r="D113" s="247">
        <f ca="1">D109+D52</f>
        <v>17</v>
      </c>
      <c r="E113" s="248"/>
      <c r="F113" s="249"/>
      <c r="G113" s="428">
        <f ca="1">G109+G52</f>
        <v>13</v>
      </c>
      <c r="H113" s="429"/>
      <c r="I113" s="430"/>
      <c r="J113" s="428">
        <f ca="1">J109+J52</f>
        <v>12</v>
      </c>
      <c r="K113" s="429"/>
      <c r="L113" s="430"/>
      <c r="M113" s="428">
        <f ca="1">M109+M52</f>
        <v>19</v>
      </c>
      <c r="N113" s="429"/>
      <c r="O113" s="430"/>
      <c r="P113" s="417">
        <f t="shared" ca="1" si="7"/>
        <v>61</v>
      </c>
      <c r="Q113" s="431">
        <f ca="1">(Q10+Q32+Q38+Q48+Q109)</f>
        <v>61</v>
      </c>
      <c r="R113" s="211"/>
      <c r="S113" s="338"/>
      <c r="T113" s="338"/>
      <c r="U113" s="211"/>
      <c r="V113" s="212"/>
      <c r="W113" s="382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9" ht="5.7" customHeight="1" x14ac:dyDescent="0.25">
      <c r="A114" s="71"/>
      <c r="B114" s="4"/>
      <c r="C114" s="210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36"/>
      <c r="R114" s="211"/>
      <c r="S114" s="210"/>
      <c r="T114" s="210"/>
      <c r="U114" s="211"/>
      <c r="V114" s="212"/>
      <c r="W114" s="382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9" ht="35.25" customHeight="1" x14ac:dyDescent="0.3">
      <c r="A115" s="406" t="s">
        <v>276</v>
      </c>
      <c r="B115" s="407"/>
      <c r="C115" s="407"/>
      <c r="D115" s="407"/>
      <c r="E115" s="407"/>
      <c r="F115" s="407"/>
      <c r="G115" s="407"/>
      <c r="H115" s="407"/>
      <c r="I115" s="407"/>
      <c r="J115" s="407"/>
      <c r="K115" s="407"/>
      <c r="L115" s="407"/>
      <c r="M115" s="407"/>
      <c r="N115" s="407"/>
      <c r="O115" s="407"/>
      <c r="P115" s="407"/>
      <c r="Q115" s="407"/>
      <c r="R115" s="407"/>
      <c r="S115" s="407"/>
      <c r="T115" s="407"/>
      <c r="U115" s="407"/>
      <c r="V115" s="408"/>
      <c r="W115" s="385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9" ht="30" customHeight="1" x14ac:dyDescent="0.25">
      <c r="A116" s="186" t="s">
        <v>16</v>
      </c>
      <c r="B116" s="194" t="s">
        <v>17</v>
      </c>
      <c r="C116" s="288" t="s">
        <v>203</v>
      </c>
      <c r="D116" s="119">
        <v>2</v>
      </c>
      <c r="E116" s="105">
        <v>0</v>
      </c>
      <c r="F116" s="117">
        <v>1</v>
      </c>
      <c r="G116" s="164"/>
      <c r="H116" s="164"/>
      <c r="I116" s="164"/>
      <c r="J116" s="119"/>
      <c r="K116" s="105"/>
      <c r="L116" s="117"/>
      <c r="M116" s="105"/>
      <c r="N116" s="105"/>
      <c r="O116" s="147"/>
      <c r="P116" s="289" t="s">
        <v>19</v>
      </c>
      <c r="Q116" s="253">
        <v>3</v>
      </c>
      <c r="R116" s="254" t="s">
        <v>204</v>
      </c>
      <c r="S116" s="226" t="s">
        <v>205</v>
      </c>
      <c r="T116" s="255"/>
      <c r="U116" s="255"/>
      <c r="V116" s="199"/>
      <c r="W116" s="382"/>
      <c r="X116" s="2"/>
      <c r="Y116" s="2"/>
      <c r="Z116" s="2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4"/>
      <c r="AM116" s="2"/>
    </row>
    <row r="117" spans="1:39" s="52" customFormat="1" ht="30" customHeight="1" x14ac:dyDescent="0.3">
      <c r="A117" s="187" t="s">
        <v>16</v>
      </c>
      <c r="B117" s="48" t="s">
        <v>17</v>
      </c>
      <c r="C117" s="145" t="s">
        <v>34</v>
      </c>
      <c r="D117" s="296">
        <v>2</v>
      </c>
      <c r="E117" s="63">
        <v>2</v>
      </c>
      <c r="F117" s="297">
        <v>0</v>
      </c>
      <c r="G117" s="298"/>
      <c r="H117" s="298"/>
      <c r="I117" s="298"/>
      <c r="J117" s="299"/>
      <c r="K117" s="101"/>
      <c r="L117" s="300"/>
      <c r="M117" s="101"/>
      <c r="N117" s="101"/>
      <c r="O117" s="118"/>
      <c r="P117" s="63" t="s">
        <v>19</v>
      </c>
      <c r="Q117" s="61">
        <v>5</v>
      </c>
      <c r="R117" s="302" t="s">
        <v>266</v>
      </c>
      <c r="S117" s="49" t="s">
        <v>35</v>
      </c>
      <c r="T117" s="84"/>
      <c r="U117" s="55" t="s">
        <v>27</v>
      </c>
      <c r="V117" s="60"/>
      <c r="W117" s="385"/>
      <c r="X117" s="54"/>
      <c r="Y117" s="54"/>
      <c r="Z117" s="54"/>
      <c r="AA117" s="54"/>
      <c r="AB117" s="54"/>
      <c r="AC117" s="54"/>
      <c r="AD117" s="54"/>
      <c r="AE117" s="54"/>
      <c r="AF117" s="54"/>
      <c r="AG117" s="54"/>
      <c r="AH117" s="54"/>
      <c r="AI117" s="54"/>
      <c r="AJ117" s="54"/>
      <c r="AK117" s="54"/>
      <c r="AL117" s="54"/>
    </row>
    <row r="118" spans="1:39" ht="30" customHeight="1" x14ac:dyDescent="0.25">
      <c r="A118" s="186" t="s">
        <v>23</v>
      </c>
      <c r="B118" s="194" t="s">
        <v>17</v>
      </c>
      <c r="C118" s="98" t="s">
        <v>206</v>
      </c>
      <c r="D118" s="176"/>
      <c r="E118" s="177"/>
      <c r="F118" s="177"/>
      <c r="G118" s="108">
        <v>1</v>
      </c>
      <c r="H118" s="105">
        <v>0</v>
      </c>
      <c r="I118" s="117">
        <v>2</v>
      </c>
      <c r="J118" s="119" t="s">
        <v>146</v>
      </c>
      <c r="K118" s="105" t="s">
        <v>146</v>
      </c>
      <c r="L118" s="117" t="s">
        <v>146</v>
      </c>
      <c r="M118" s="105"/>
      <c r="N118" s="105"/>
      <c r="O118" s="117"/>
      <c r="P118" s="66" t="s">
        <v>19</v>
      </c>
      <c r="Q118" s="186">
        <v>4</v>
      </c>
      <c r="R118" s="125" t="s">
        <v>117</v>
      </c>
      <c r="S118" s="201" t="s">
        <v>207</v>
      </c>
      <c r="T118" s="201"/>
      <c r="U118" s="198" t="s">
        <v>208</v>
      </c>
      <c r="V118" s="199"/>
      <c r="W118" s="382"/>
      <c r="X118" s="2"/>
      <c r="Y118" s="2"/>
      <c r="Z118" s="2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2"/>
    </row>
    <row r="119" spans="1:39" s="52" customFormat="1" ht="30" customHeight="1" x14ac:dyDescent="0.25">
      <c r="A119" s="61" t="s">
        <v>23</v>
      </c>
      <c r="B119" s="62" t="s">
        <v>17</v>
      </c>
      <c r="C119" s="72" t="s">
        <v>108</v>
      </c>
      <c r="D119" s="86"/>
      <c r="E119" s="57"/>
      <c r="F119" s="58"/>
      <c r="G119" s="172">
        <v>0</v>
      </c>
      <c r="H119" s="87">
        <v>0</v>
      </c>
      <c r="I119" s="106">
        <v>2</v>
      </c>
      <c r="J119" s="68"/>
      <c r="K119" s="68"/>
      <c r="L119" s="68"/>
      <c r="M119" s="187"/>
      <c r="N119" s="68"/>
      <c r="O119" s="53"/>
      <c r="P119" s="368" t="s">
        <v>45</v>
      </c>
      <c r="Q119" s="369">
        <v>2</v>
      </c>
      <c r="R119" s="370" t="s">
        <v>109</v>
      </c>
      <c r="S119" s="370" t="s">
        <v>110</v>
      </c>
      <c r="T119" s="371"/>
      <c r="U119" s="372"/>
      <c r="V119" s="95"/>
      <c r="W119" s="382"/>
      <c r="AA119" s="54"/>
      <c r="AB119" s="54"/>
      <c r="AC119" s="54"/>
      <c r="AD119" s="54"/>
      <c r="AE119" s="54"/>
      <c r="AF119" s="54"/>
      <c r="AG119" s="54"/>
      <c r="AH119" s="54"/>
      <c r="AI119" s="54"/>
      <c r="AJ119" s="54"/>
      <c r="AK119" s="54"/>
      <c r="AL119" s="54"/>
    </row>
    <row r="120" spans="1:39" s="52" customFormat="1" ht="30" customHeight="1" x14ac:dyDescent="0.25">
      <c r="A120" s="326" t="s">
        <v>23</v>
      </c>
      <c r="B120" s="48" t="s">
        <v>17</v>
      </c>
      <c r="C120" s="64" t="s">
        <v>129</v>
      </c>
      <c r="D120" s="114"/>
      <c r="E120" s="115"/>
      <c r="F120" s="170"/>
      <c r="G120" s="114">
        <v>1</v>
      </c>
      <c r="H120" s="115">
        <v>0</v>
      </c>
      <c r="I120" s="115">
        <v>1</v>
      </c>
      <c r="J120" s="116"/>
      <c r="K120" s="57"/>
      <c r="L120" s="320"/>
      <c r="M120" s="57"/>
      <c r="N120" s="57"/>
      <c r="O120" s="58"/>
      <c r="P120" s="63" t="s">
        <v>45</v>
      </c>
      <c r="Q120" s="61">
        <v>2</v>
      </c>
      <c r="R120" s="60" t="s">
        <v>130</v>
      </c>
      <c r="S120" s="94" t="s">
        <v>131</v>
      </c>
      <c r="T120" s="94"/>
      <c r="U120" s="64"/>
      <c r="V120" s="60"/>
      <c r="W120" s="382"/>
      <c r="X120" s="54"/>
      <c r="Y120" s="54"/>
      <c r="Z120" s="54"/>
      <c r="AA120" s="54"/>
      <c r="AB120" s="54"/>
      <c r="AC120" s="54"/>
      <c r="AD120" s="54"/>
      <c r="AE120" s="54"/>
      <c r="AF120" s="54"/>
      <c r="AG120" s="54"/>
      <c r="AH120" s="54"/>
      <c r="AI120" s="54"/>
      <c r="AJ120" s="54"/>
      <c r="AK120" s="54"/>
      <c r="AL120" s="54"/>
    </row>
    <row r="121" spans="1:39" ht="30" customHeight="1" x14ac:dyDescent="0.25">
      <c r="A121" s="194" t="s">
        <v>28</v>
      </c>
      <c r="B121" s="194" t="s">
        <v>17</v>
      </c>
      <c r="C121" s="256" t="s">
        <v>170</v>
      </c>
      <c r="D121" s="81"/>
      <c r="E121" s="107"/>
      <c r="F121" s="107"/>
      <c r="G121" s="151"/>
      <c r="H121" s="149"/>
      <c r="I121" s="150"/>
      <c r="J121" s="151">
        <v>2</v>
      </c>
      <c r="K121" s="149">
        <v>0</v>
      </c>
      <c r="L121" s="150">
        <v>0</v>
      </c>
      <c r="M121" s="163"/>
      <c r="N121" s="164"/>
      <c r="O121" s="165"/>
      <c r="P121" s="76" t="s">
        <v>19</v>
      </c>
      <c r="Q121" s="186">
        <v>3</v>
      </c>
      <c r="R121" s="124" t="s">
        <v>190</v>
      </c>
      <c r="S121" s="130" t="s">
        <v>171</v>
      </c>
      <c r="T121" s="252" t="s">
        <v>87</v>
      </c>
      <c r="U121" s="243"/>
      <c r="V121" s="199"/>
      <c r="W121" s="382"/>
      <c r="X121" s="2"/>
      <c r="Y121" s="2"/>
      <c r="Z121" s="2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2"/>
    </row>
    <row r="122" spans="1:39" s="376" customFormat="1" ht="30" customHeight="1" x14ac:dyDescent="0.25">
      <c r="A122" s="90" t="s">
        <v>28</v>
      </c>
      <c r="B122" s="91" t="s">
        <v>17</v>
      </c>
      <c r="C122" s="316" t="s">
        <v>168</v>
      </c>
      <c r="D122" s="373"/>
      <c r="E122" s="374"/>
      <c r="F122" s="375"/>
      <c r="G122" s="114"/>
      <c r="H122" s="115"/>
      <c r="I122" s="170"/>
      <c r="J122" s="286">
        <v>4</v>
      </c>
      <c r="K122" s="57">
        <v>0</v>
      </c>
      <c r="L122" s="58">
        <v>0</v>
      </c>
      <c r="M122" s="86"/>
      <c r="N122" s="57"/>
      <c r="O122" s="58"/>
      <c r="P122" s="90" t="s">
        <v>45</v>
      </c>
      <c r="Q122" s="90">
        <v>4</v>
      </c>
      <c r="R122" s="315" t="s">
        <v>169</v>
      </c>
      <c r="S122" s="92" t="s">
        <v>209</v>
      </c>
      <c r="T122" s="92"/>
      <c r="U122" s="315"/>
      <c r="V122" s="60"/>
      <c r="W122" s="382"/>
      <c r="AA122" s="54"/>
      <c r="AB122" s="54"/>
      <c r="AC122" s="54"/>
      <c r="AD122" s="54"/>
      <c r="AE122" s="54"/>
      <c r="AF122" s="54"/>
      <c r="AG122" s="54"/>
      <c r="AH122" s="54"/>
      <c r="AI122" s="54"/>
      <c r="AJ122" s="54"/>
      <c r="AK122" s="54"/>
      <c r="AL122" s="54"/>
    </row>
    <row r="123" spans="1:39" ht="30" customHeight="1" x14ac:dyDescent="0.25">
      <c r="A123" s="186" t="s">
        <v>149</v>
      </c>
      <c r="B123" s="194" t="s">
        <v>17</v>
      </c>
      <c r="C123" s="98" t="s">
        <v>132</v>
      </c>
      <c r="D123" s="77"/>
      <c r="E123" s="73"/>
      <c r="F123" s="73"/>
      <c r="G123" s="77"/>
      <c r="H123" s="73"/>
      <c r="I123" s="78"/>
      <c r="J123" s="163"/>
      <c r="K123" s="164"/>
      <c r="L123" s="165"/>
      <c r="M123" s="119">
        <v>2</v>
      </c>
      <c r="N123" s="105">
        <v>0</v>
      </c>
      <c r="O123" s="117">
        <v>2</v>
      </c>
      <c r="P123" s="97" t="s">
        <v>19</v>
      </c>
      <c r="Q123" s="66">
        <v>5</v>
      </c>
      <c r="R123" s="125" t="s">
        <v>20</v>
      </c>
      <c r="S123" s="98" t="s">
        <v>133</v>
      </c>
      <c r="T123" s="239" t="s">
        <v>41</v>
      </c>
      <c r="U123" s="243"/>
      <c r="V123" s="199"/>
      <c r="W123" s="382"/>
      <c r="X123" s="2"/>
      <c r="Y123" s="2"/>
      <c r="Z123" s="2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2"/>
    </row>
    <row r="124" spans="1:39" s="52" customFormat="1" ht="30" customHeight="1" x14ac:dyDescent="0.25">
      <c r="A124" s="90" t="s">
        <v>32</v>
      </c>
      <c r="B124" s="48" t="s">
        <v>33</v>
      </c>
      <c r="C124" s="434" t="s">
        <v>279</v>
      </c>
      <c r="D124" s="61">
        <v>2</v>
      </c>
      <c r="E124" s="433">
        <v>0</v>
      </c>
      <c r="F124" s="63">
        <v>0</v>
      </c>
      <c r="G124" s="296"/>
      <c r="H124" s="63"/>
      <c r="I124" s="63"/>
      <c r="J124" s="86"/>
      <c r="K124" s="57"/>
      <c r="L124" s="58"/>
      <c r="M124" s="57"/>
      <c r="N124" s="57"/>
      <c r="O124" s="58"/>
      <c r="P124" s="63" t="s">
        <v>19</v>
      </c>
      <c r="Q124" s="432">
        <v>2</v>
      </c>
      <c r="R124" s="94" t="s">
        <v>210</v>
      </c>
      <c r="S124" s="64" t="s">
        <v>211</v>
      </c>
      <c r="T124" s="113"/>
      <c r="U124" s="377"/>
      <c r="V124" s="49"/>
      <c r="W124" s="382"/>
      <c r="X124" s="54"/>
      <c r="Y124" s="54"/>
      <c r="AC124" s="54"/>
      <c r="AD124" s="54"/>
      <c r="AE124" s="54"/>
      <c r="AF124" s="54"/>
      <c r="AG124" s="54"/>
      <c r="AH124" s="54"/>
      <c r="AI124" s="54"/>
      <c r="AJ124" s="54"/>
      <c r="AK124" s="54"/>
      <c r="AL124" s="54"/>
    </row>
    <row r="125" spans="1:39" s="52" customFormat="1" ht="30" customHeight="1" x14ac:dyDescent="0.25">
      <c r="A125" s="90" t="s">
        <v>32</v>
      </c>
      <c r="B125" s="48" t="s">
        <v>33</v>
      </c>
      <c r="C125" s="55" t="s">
        <v>212</v>
      </c>
      <c r="D125" s="61">
        <v>2</v>
      </c>
      <c r="E125" s="63">
        <v>0</v>
      </c>
      <c r="F125" s="63">
        <v>0</v>
      </c>
      <c r="G125" s="296"/>
      <c r="H125" s="63"/>
      <c r="I125" s="63"/>
      <c r="J125" s="86"/>
      <c r="K125" s="57"/>
      <c r="L125" s="58"/>
      <c r="M125" s="57"/>
      <c r="N125" s="57"/>
      <c r="O125" s="58"/>
      <c r="P125" s="63" t="s">
        <v>19</v>
      </c>
      <c r="Q125" s="61">
        <v>2</v>
      </c>
      <c r="R125" s="94" t="s">
        <v>210</v>
      </c>
      <c r="S125" s="64" t="s">
        <v>213</v>
      </c>
      <c r="T125" s="113"/>
      <c r="U125" s="377"/>
      <c r="V125" s="49"/>
      <c r="W125" s="382"/>
      <c r="X125" s="54"/>
      <c r="Y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</row>
    <row r="126" spans="1:39" s="52" customFormat="1" ht="30" customHeight="1" x14ac:dyDescent="0.25">
      <c r="A126" s="90" t="s">
        <v>32</v>
      </c>
      <c r="B126" s="48" t="s">
        <v>33</v>
      </c>
      <c r="C126" s="55" t="s">
        <v>214</v>
      </c>
      <c r="D126" s="61">
        <v>0</v>
      </c>
      <c r="E126" s="63">
        <v>0</v>
      </c>
      <c r="F126" s="63">
        <v>4</v>
      </c>
      <c r="G126" s="296"/>
      <c r="H126" s="63"/>
      <c r="I126" s="63"/>
      <c r="J126" s="86"/>
      <c r="K126" s="57"/>
      <c r="L126" s="58"/>
      <c r="M126" s="57"/>
      <c r="N126" s="57"/>
      <c r="O126" s="58"/>
      <c r="P126" s="63" t="s">
        <v>19</v>
      </c>
      <c r="Q126" s="61">
        <v>4</v>
      </c>
      <c r="R126" s="94" t="s">
        <v>210</v>
      </c>
      <c r="S126" s="64" t="s">
        <v>215</v>
      </c>
      <c r="T126" s="113"/>
      <c r="U126" s="377"/>
      <c r="V126" s="49"/>
      <c r="W126" s="382"/>
      <c r="X126" s="54"/>
      <c r="Y126" s="54"/>
      <c r="AC126" s="54"/>
      <c r="AD126" s="54"/>
      <c r="AE126" s="54"/>
      <c r="AF126" s="54"/>
      <c r="AG126" s="54"/>
      <c r="AH126" s="54"/>
      <c r="AI126" s="54"/>
      <c r="AJ126" s="54"/>
      <c r="AK126" s="54"/>
      <c r="AL126" s="54"/>
    </row>
    <row r="127" spans="1:39" s="52" customFormat="1" ht="30" customHeight="1" x14ac:dyDescent="0.25">
      <c r="A127" s="90" t="s">
        <v>32</v>
      </c>
      <c r="B127" s="48" t="s">
        <v>33</v>
      </c>
      <c r="C127" s="55" t="s">
        <v>216</v>
      </c>
      <c r="D127" s="61">
        <v>2</v>
      </c>
      <c r="E127" s="63">
        <v>0</v>
      </c>
      <c r="F127" s="63">
        <v>1</v>
      </c>
      <c r="G127" s="296"/>
      <c r="H127" s="63"/>
      <c r="I127" s="63"/>
      <c r="J127" s="86"/>
      <c r="K127" s="57"/>
      <c r="L127" s="58"/>
      <c r="M127" s="57"/>
      <c r="N127" s="57"/>
      <c r="O127" s="58"/>
      <c r="P127" s="63" t="s">
        <v>19</v>
      </c>
      <c r="Q127" s="61">
        <v>3</v>
      </c>
      <c r="R127" s="94" t="s">
        <v>210</v>
      </c>
      <c r="S127" s="64" t="s">
        <v>217</v>
      </c>
      <c r="T127" s="113"/>
      <c r="U127" s="377"/>
      <c r="V127" s="49"/>
      <c r="W127" s="382"/>
      <c r="X127" s="54"/>
      <c r="Y127" s="54"/>
      <c r="AC127" s="54"/>
      <c r="AD127" s="54"/>
      <c r="AE127" s="54"/>
      <c r="AF127" s="54"/>
      <c r="AG127" s="54"/>
      <c r="AH127" s="54"/>
      <c r="AI127" s="54"/>
      <c r="AJ127" s="54"/>
      <c r="AK127" s="54"/>
      <c r="AL127" s="54"/>
    </row>
    <row r="128" spans="1:39" s="52" customFormat="1" ht="30" customHeight="1" x14ac:dyDescent="0.25">
      <c r="A128" s="97" t="s">
        <v>64</v>
      </c>
      <c r="B128" s="48" t="s">
        <v>33</v>
      </c>
      <c r="C128" s="55" t="s">
        <v>39</v>
      </c>
      <c r="D128" s="61"/>
      <c r="E128" s="63"/>
      <c r="F128" s="63"/>
      <c r="G128" s="296"/>
      <c r="H128" s="63"/>
      <c r="I128" s="63"/>
      <c r="J128" s="86"/>
      <c r="K128" s="57"/>
      <c r="L128" s="58"/>
      <c r="M128" s="57">
        <v>2</v>
      </c>
      <c r="N128" s="57">
        <v>0</v>
      </c>
      <c r="O128" s="58">
        <v>0</v>
      </c>
      <c r="P128" s="63" t="s">
        <v>19</v>
      </c>
      <c r="Q128" s="61">
        <v>3</v>
      </c>
      <c r="R128" s="94" t="s">
        <v>20</v>
      </c>
      <c r="S128" s="64" t="s">
        <v>40</v>
      </c>
      <c r="T128" s="113" t="s">
        <v>41</v>
      </c>
      <c r="U128" s="377"/>
      <c r="V128" s="83"/>
      <c r="W128" s="382"/>
      <c r="X128" s="54"/>
      <c r="Y128" s="54"/>
      <c r="AC128" s="54"/>
      <c r="AD128" s="54"/>
      <c r="AE128" s="54"/>
      <c r="AF128" s="54"/>
      <c r="AG128" s="54"/>
      <c r="AH128" s="54"/>
      <c r="AI128" s="54"/>
      <c r="AJ128" s="54"/>
      <c r="AK128" s="54"/>
      <c r="AL128" s="54"/>
    </row>
    <row r="129" spans="1:38" s="330" customFormat="1" ht="19.95" customHeight="1" x14ac:dyDescent="0.25">
      <c r="A129" s="378" t="s">
        <v>64</v>
      </c>
      <c r="B129" s="187" t="s">
        <v>33</v>
      </c>
      <c r="C129" s="94" t="s">
        <v>172</v>
      </c>
      <c r="D129" s="379"/>
      <c r="E129" s="101"/>
      <c r="F129" s="118"/>
      <c r="G129" s="101"/>
      <c r="H129" s="101"/>
      <c r="I129" s="101"/>
      <c r="J129" s="173"/>
      <c r="K129" s="174"/>
      <c r="L129" s="175"/>
      <c r="M129" s="100">
        <v>2</v>
      </c>
      <c r="N129" s="101">
        <v>0</v>
      </c>
      <c r="O129" s="118">
        <v>0</v>
      </c>
      <c r="P129" s="282" t="s">
        <v>19</v>
      </c>
      <c r="Q129" s="297">
        <v>2</v>
      </c>
      <c r="R129" s="60" t="s">
        <v>169</v>
      </c>
      <c r="S129" s="50" t="s">
        <v>173</v>
      </c>
      <c r="T129" s="380"/>
      <c r="U129" s="381"/>
      <c r="V129" s="60"/>
      <c r="W129" s="386"/>
      <c r="AA129" s="329"/>
      <c r="AB129" s="329"/>
      <c r="AC129" s="329"/>
      <c r="AD129" s="329"/>
      <c r="AE129" s="329"/>
      <c r="AF129" s="329"/>
      <c r="AG129" s="329"/>
      <c r="AH129" s="329"/>
      <c r="AI129" s="329"/>
      <c r="AJ129" s="329"/>
      <c r="AK129" s="329"/>
      <c r="AL129" s="329"/>
    </row>
    <row r="130" spans="1:38" s="52" customFormat="1" ht="39.6" x14ac:dyDescent="0.25">
      <c r="A130" s="55"/>
      <c r="B130" s="48" t="s">
        <v>33</v>
      </c>
      <c r="C130" s="55" t="s">
        <v>174</v>
      </c>
      <c r="D130" s="339"/>
      <c r="E130" s="345"/>
      <c r="F130" s="346"/>
      <c r="G130" s="339"/>
      <c r="H130" s="345"/>
      <c r="I130" s="346"/>
      <c r="J130" s="339"/>
      <c r="K130" s="345"/>
      <c r="L130" s="346"/>
      <c r="M130" s="72"/>
      <c r="N130" s="155" t="s">
        <v>175</v>
      </c>
      <c r="O130" s="333"/>
      <c r="P130" s="55"/>
      <c r="Q130" s="334" t="s">
        <v>176</v>
      </c>
      <c r="R130" s="55" t="s">
        <v>117</v>
      </c>
      <c r="S130" s="55" t="s">
        <v>177</v>
      </c>
      <c r="T130" s="55" t="s">
        <v>178</v>
      </c>
      <c r="U130" s="55"/>
      <c r="V130" s="335" t="s">
        <v>179</v>
      </c>
      <c r="W130" s="336"/>
      <c r="X130" s="54"/>
      <c r="Y130" s="54"/>
      <c r="Z130" s="54"/>
      <c r="AA130" s="54"/>
      <c r="AB130" s="54"/>
      <c r="AC130" s="54"/>
      <c r="AD130" s="54"/>
      <c r="AE130" s="54"/>
      <c r="AF130" s="54"/>
      <c r="AG130" s="54"/>
      <c r="AH130" s="54"/>
      <c r="AI130" s="54"/>
      <c r="AJ130" s="54"/>
      <c r="AK130" s="54"/>
      <c r="AL130" s="54"/>
    </row>
    <row r="131" spans="1:38" ht="30" customHeight="1" x14ac:dyDescent="0.25">
      <c r="A131" s="69"/>
      <c r="B131" s="229"/>
      <c r="C131" s="9" t="s">
        <v>42</v>
      </c>
      <c r="D131" s="80">
        <f>SUMIF(A116:A130,"k1",Q116:Q130)</f>
        <v>8</v>
      </c>
      <c r="E131" s="66"/>
      <c r="F131" s="66"/>
      <c r="G131" s="80">
        <f>SUMIF(A116:A130,"k2",Q116:Q130)</f>
        <v>8</v>
      </c>
      <c r="H131" s="66"/>
      <c r="I131" s="66"/>
      <c r="J131" s="80">
        <f>SUMIF(A116:A130,"k3",Q116:Q130)</f>
        <v>7</v>
      </c>
      <c r="K131" s="66"/>
      <c r="L131" s="66"/>
      <c r="M131" s="80">
        <f>SUMIF(A116:A130,"k4",Q116:Q130)</f>
        <v>5</v>
      </c>
      <c r="N131" s="66"/>
      <c r="O131" s="66"/>
      <c r="P131" s="186">
        <f t="shared" ref="P131:P136" si="8">SUM(D131:O131)</f>
        <v>28</v>
      </c>
      <c r="Q131" s="7">
        <f>SUMIF(B116:B130,"Comp",Q116:Q130)</f>
        <v>28</v>
      </c>
      <c r="R131" s="205"/>
      <c r="S131" s="109"/>
      <c r="T131" s="109"/>
      <c r="U131" s="206"/>
      <c r="V131" s="207"/>
      <c r="W131" s="382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30" customHeight="1" thickBot="1" x14ac:dyDescent="0.3">
      <c r="A132" s="71"/>
      <c r="B132" s="4"/>
      <c r="C132" s="45" t="s">
        <v>43</v>
      </c>
      <c r="D132" s="192">
        <f>SUMIF(A116:A130,"nk1",Q116:Q130)</f>
        <v>11</v>
      </c>
      <c r="E132" s="1"/>
      <c r="F132" s="1"/>
      <c r="G132" s="192">
        <f>SUMIF(A116:A130,"nk2",Q116:Q130)</f>
        <v>0</v>
      </c>
      <c r="H132" s="1"/>
      <c r="I132" s="1"/>
      <c r="J132" s="192">
        <f>SUMIF(A116:A130,"nk3",Q116:Q130)</f>
        <v>0</v>
      </c>
      <c r="K132" s="1"/>
      <c r="L132" s="1"/>
      <c r="M132" s="192">
        <f>SUMIF(A116:A130,"nk4",Q116:Q130)</f>
        <v>5</v>
      </c>
      <c r="N132" s="1"/>
      <c r="O132" s="1"/>
      <c r="P132" s="250">
        <f t="shared" si="8"/>
        <v>16</v>
      </c>
      <c r="Q132" s="37">
        <f>SUMIF(B116:B130,"C/E",Q116:Q130)</f>
        <v>16</v>
      </c>
      <c r="R132" s="209"/>
      <c r="S132" s="338"/>
      <c r="T132" s="338"/>
      <c r="U132" s="211"/>
      <c r="V132" s="212"/>
      <c r="W132" s="382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47.25" customHeight="1" x14ac:dyDescent="0.25">
      <c r="A133" s="71"/>
      <c r="B133" s="4"/>
      <c r="C133" s="23" t="s">
        <v>180</v>
      </c>
      <c r="D133" s="24">
        <f>D131+D49</f>
        <v>23</v>
      </c>
      <c r="E133" s="25"/>
      <c r="F133" s="25"/>
      <c r="G133" s="24">
        <f>G131+G49</f>
        <v>22</v>
      </c>
      <c r="H133" s="25"/>
      <c r="I133" s="25"/>
      <c r="J133" s="24">
        <f>J131+J49</f>
        <v>12</v>
      </c>
      <c r="K133" s="25"/>
      <c r="L133" s="25"/>
      <c r="M133" s="24">
        <f>M131+M49</f>
        <v>5</v>
      </c>
      <c r="N133" s="25"/>
      <c r="O133" s="25"/>
      <c r="P133" s="186">
        <f t="shared" si="8"/>
        <v>62</v>
      </c>
      <c r="Q133" s="38">
        <f>(Q9+Q22+Q37+Q47+Q131)</f>
        <v>62</v>
      </c>
      <c r="R133" s="211"/>
      <c r="S133" s="338"/>
      <c r="T133" s="338"/>
      <c r="U133" s="211"/>
      <c r="V133" s="212"/>
      <c r="W133" s="382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30.75" customHeight="1" x14ac:dyDescent="0.25">
      <c r="A134" s="71"/>
      <c r="B134" s="4"/>
      <c r="C134" s="245" t="s">
        <v>181</v>
      </c>
      <c r="D134" s="186">
        <f>D132+D50</f>
        <v>28</v>
      </c>
      <c r="E134" s="66"/>
      <c r="F134" s="66"/>
      <c r="G134" s="186">
        <f>G132+G50</f>
        <v>14</v>
      </c>
      <c r="H134" s="66"/>
      <c r="I134" s="66"/>
      <c r="J134" s="186">
        <f>J132+J50</f>
        <v>13</v>
      </c>
      <c r="K134" s="66"/>
      <c r="L134" s="66"/>
      <c r="M134" s="186">
        <f>M132+M50</f>
        <v>9</v>
      </c>
      <c r="N134" s="66"/>
      <c r="O134" s="66"/>
      <c r="P134" s="186">
        <f t="shared" si="8"/>
        <v>64</v>
      </c>
      <c r="Q134" s="39">
        <f>(Q10+Q23+Q38+Q48+Q132)</f>
        <v>64</v>
      </c>
      <c r="R134" s="211"/>
      <c r="S134" s="338"/>
      <c r="T134" s="338"/>
      <c r="U134" s="211"/>
      <c r="V134" s="212"/>
      <c r="W134" s="382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30" customHeight="1" x14ac:dyDescent="0.25">
      <c r="A135" s="71"/>
      <c r="B135" s="4"/>
      <c r="C135" s="29" t="s">
        <v>182</v>
      </c>
      <c r="D135" s="203">
        <f ca="1">D131+D51</f>
        <v>23</v>
      </c>
      <c r="E135" s="204"/>
      <c r="F135" s="30"/>
      <c r="G135" s="203">
        <f ca="1">G131+G51</f>
        <v>28</v>
      </c>
      <c r="H135" s="204"/>
      <c r="I135" s="30"/>
      <c r="J135" s="203">
        <f ca="1">J131+J51</f>
        <v>12</v>
      </c>
      <c r="K135" s="204"/>
      <c r="L135" s="30"/>
      <c r="M135" s="203">
        <f ca="1">M131+M51</f>
        <v>5</v>
      </c>
      <c r="N135" s="204"/>
      <c r="O135" s="30"/>
      <c r="P135" s="186">
        <f t="shared" ca="1" si="8"/>
        <v>68</v>
      </c>
      <c r="Q135" s="39">
        <f ca="1">(Q9+Q31+Q37+Q47+Q131)</f>
        <v>68</v>
      </c>
      <c r="R135" s="211"/>
      <c r="S135" s="338"/>
      <c r="T135" s="338"/>
      <c r="U135" s="211"/>
      <c r="V135" s="212"/>
      <c r="W135" s="382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30" customHeight="1" thickBot="1" x14ac:dyDescent="0.3">
      <c r="A136" s="71"/>
      <c r="B136" s="4"/>
      <c r="C136" s="246" t="s">
        <v>191</v>
      </c>
      <c r="D136" s="247">
        <f ca="1">D132+D52</f>
        <v>24</v>
      </c>
      <c r="E136" s="248"/>
      <c r="F136" s="249"/>
      <c r="G136" s="247">
        <f ca="1">G132+G52</f>
        <v>10</v>
      </c>
      <c r="H136" s="248"/>
      <c r="I136" s="249"/>
      <c r="J136" s="247">
        <f ca="1">J132+J52</f>
        <v>8</v>
      </c>
      <c r="K136" s="248"/>
      <c r="L136" s="249"/>
      <c r="M136" s="247">
        <f ca="1">M132+M52</f>
        <v>5</v>
      </c>
      <c r="N136" s="248"/>
      <c r="O136" s="249"/>
      <c r="P136" s="250">
        <f t="shared" ca="1" si="8"/>
        <v>47</v>
      </c>
      <c r="Q136" s="40">
        <f ca="1">(Q10+Q32+Q38+Q48+Q132)</f>
        <v>47</v>
      </c>
      <c r="R136" s="211"/>
      <c r="S136" s="338"/>
      <c r="T136" s="338"/>
      <c r="U136" s="211"/>
      <c r="V136" s="212"/>
      <c r="W136" s="382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6.45" customHeight="1" x14ac:dyDescent="0.25">
      <c r="A137" s="192"/>
      <c r="B137" s="4"/>
      <c r="C137" s="210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36"/>
      <c r="R137" s="211"/>
      <c r="S137" s="210"/>
      <c r="T137" s="210"/>
      <c r="U137" s="211"/>
      <c r="V137" s="212"/>
      <c r="W137" s="382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35.25" customHeight="1" x14ac:dyDescent="0.25">
      <c r="A138" s="388" t="s">
        <v>277</v>
      </c>
      <c r="B138" s="389"/>
      <c r="C138" s="389"/>
      <c r="D138" s="389"/>
      <c r="E138" s="389"/>
      <c r="F138" s="389"/>
      <c r="G138" s="389"/>
      <c r="H138" s="389"/>
      <c r="I138" s="389"/>
      <c r="J138" s="389"/>
      <c r="K138" s="389"/>
      <c r="L138" s="389"/>
      <c r="M138" s="389"/>
      <c r="N138" s="389"/>
      <c r="O138" s="389"/>
      <c r="P138" s="389"/>
      <c r="Q138" s="389"/>
      <c r="R138" s="389"/>
      <c r="S138" s="389"/>
      <c r="T138" s="389"/>
      <c r="U138" s="389"/>
      <c r="V138" s="390"/>
      <c r="W138" s="382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s="52" customFormat="1" ht="30" customHeight="1" x14ac:dyDescent="0.25">
      <c r="A139" s="61" t="s">
        <v>23</v>
      </c>
      <c r="B139" s="62" t="s">
        <v>17</v>
      </c>
      <c r="C139" s="60" t="s">
        <v>218</v>
      </c>
      <c r="D139" s="61"/>
      <c r="E139" s="63"/>
      <c r="F139" s="63"/>
      <c r="G139" s="61">
        <v>0</v>
      </c>
      <c r="H139" s="63">
        <v>0</v>
      </c>
      <c r="I139" s="63">
        <v>10</v>
      </c>
      <c r="J139" s="61"/>
      <c r="K139" s="63"/>
      <c r="L139" s="63"/>
      <c r="M139" s="61"/>
      <c r="N139" s="63"/>
      <c r="O139" s="63"/>
      <c r="P139" s="61" t="s">
        <v>45</v>
      </c>
      <c r="Q139" s="61">
        <v>10</v>
      </c>
      <c r="R139" s="49" t="s">
        <v>219</v>
      </c>
      <c r="S139" s="94" t="s">
        <v>220</v>
      </c>
      <c r="T139" s="65"/>
      <c r="U139" s="60"/>
      <c r="V139" s="60"/>
      <c r="W139" s="382"/>
      <c r="X139" s="54"/>
      <c r="Y139" s="54"/>
      <c r="Z139" s="54"/>
      <c r="AA139" s="54"/>
      <c r="AB139" s="54"/>
      <c r="AC139" s="54"/>
      <c r="AD139" s="54"/>
      <c r="AE139" s="54"/>
      <c r="AF139" s="54"/>
      <c r="AG139" s="54"/>
      <c r="AH139" s="54"/>
      <c r="AI139" s="54"/>
      <c r="AJ139" s="54"/>
      <c r="AK139" s="54"/>
      <c r="AL139" s="54"/>
    </row>
    <row r="140" spans="1:38" s="443" customFormat="1" ht="30" customHeight="1" x14ac:dyDescent="0.25">
      <c r="A140" s="432" t="s">
        <v>28</v>
      </c>
      <c r="B140" s="435" t="s">
        <v>17</v>
      </c>
      <c r="C140" s="436" t="s">
        <v>221</v>
      </c>
      <c r="D140" s="432"/>
      <c r="E140" s="433"/>
      <c r="F140" s="433"/>
      <c r="G140" s="432"/>
      <c r="H140" s="433"/>
      <c r="I140" s="433"/>
      <c r="J140" s="432">
        <v>0</v>
      </c>
      <c r="K140" s="433">
        <v>15</v>
      </c>
      <c r="L140" s="433">
        <v>0</v>
      </c>
      <c r="M140" s="432"/>
      <c r="N140" s="433"/>
      <c r="O140" s="433"/>
      <c r="P140" s="432" t="s">
        <v>45</v>
      </c>
      <c r="Q140" s="432">
        <v>15</v>
      </c>
      <c r="R140" s="436" t="s">
        <v>219</v>
      </c>
      <c r="S140" s="437" t="s">
        <v>222</v>
      </c>
      <c r="T140" s="438" t="s">
        <v>218</v>
      </c>
      <c r="U140" s="439"/>
      <c r="V140" s="440"/>
      <c r="W140" s="441"/>
      <c r="X140" s="442"/>
      <c r="Y140" s="442"/>
      <c r="Z140" s="442"/>
      <c r="AA140" s="442"/>
      <c r="AB140" s="442"/>
      <c r="AC140" s="442"/>
      <c r="AD140" s="442"/>
      <c r="AE140" s="442"/>
      <c r="AF140" s="442"/>
      <c r="AG140" s="442"/>
      <c r="AH140" s="442"/>
      <c r="AI140" s="442"/>
      <c r="AJ140" s="442"/>
      <c r="AK140" s="442"/>
      <c r="AL140" s="442"/>
    </row>
    <row r="141" spans="1:38" s="52" customFormat="1" ht="30" customHeight="1" x14ac:dyDescent="0.25">
      <c r="A141" s="61" t="s">
        <v>23</v>
      </c>
      <c r="B141" s="62" t="s">
        <v>17</v>
      </c>
      <c r="C141" s="49" t="s">
        <v>223</v>
      </c>
      <c r="D141" s="61"/>
      <c r="E141" s="63"/>
      <c r="F141" s="63"/>
      <c r="G141" s="61"/>
      <c r="H141" s="63" t="s">
        <v>175</v>
      </c>
      <c r="I141" s="63"/>
      <c r="J141" s="61"/>
      <c r="K141" s="63"/>
      <c r="L141" s="63"/>
      <c r="M141" s="61"/>
      <c r="N141" s="63"/>
      <c r="O141" s="63"/>
      <c r="P141" s="291" t="s">
        <v>224</v>
      </c>
      <c r="Q141" s="61">
        <v>0</v>
      </c>
      <c r="R141" s="60" t="s">
        <v>51</v>
      </c>
      <c r="S141" s="64" t="s">
        <v>225</v>
      </c>
      <c r="T141" s="65" t="s">
        <v>226</v>
      </c>
      <c r="U141" s="60"/>
      <c r="V141" s="60" t="s">
        <v>227</v>
      </c>
      <c r="W141" s="382"/>
      <c r="X141" s="54"/>
      <c r="Y141" s="54"/>
      <c r="Z141" s="54"/>
      <c r="AA141" s="54"/>
      <c r="AB141" s="54"/>
      <c r="AC141" s="54"/>
      <c r="AD141" s="54"/>
      <c r="AE141" s="54"/>
      <c r="AF141" s="54"/>
      <c r="AG141" s="54"/>
      <c r="AH141" s="54"/>
      <c r="AI141" s="54"/>
      <c r="AJ141" s="54"/>
      <c r="AK141" s="54"/>
      <c r="AL141" s="54"/>
    </row>
    <row r="142" spans="1:38" s="443" customFormat="1" ht="30" customHeight="1" x14ac:dyDescent="0.25">
      <c r="A142" s="444" t="s">
        <v>149</v>
      </c>
      <c r="B142" s="435" t="s">
        <v>17</v>
      </c>
      <c r="C142" s="445" t="s">
        <v>278</v>
      </c>
      <c r="D142" s="432"/>
      <c r="E142" s="433"/>
      <c r="F142" s="433"/>
      <c r="G142" s="432"/>
      <c r="H142" s="433"/>
      <c r="I142" s="433"/>
      <c r="J142" s="446"/>
      <c r="K142" s="447"/>
      <c r="L142" s="448"/>
      <c r="M142" s="432">
        <v>0</v>
      </c>
      <c r="N142" s="433">
        <v>15</v>
      </c>
      <c r="O142" s="433">
        <v>0</v>
      </c>
      <c r="P142" s="432" t="s">
        <v>45</v>
      </c>
      <c r="Q142" s="432">
        <v>15</v>
      </c>
      <c r="R142" s="436" t="s">
        <v>219</v>
      </c>
      <c r="S142" s="449" t="s">
        <v>228</v>
      </c>
      <c r="T142" s="439" t="s">
        <v>221</v>
      </c>
      <c r="U142" s="440"/>
      <c r="V142" s="440"/>
      <c r="W142" s="441"/>
      <c r="X142" s="442"/>
      <c r="Y142" s="442"/>
      <c r="Z142" s="442"/>
      <c r="AA142" s="442"/>
      <c r="AB142" s="442"/>
      <c r="AC142" s="442"/>
      <c r="AD142" s="442"/>
      <c r="AE142" s="442"/>
      <c r="AF142" s="442"/>
      <c r="AG142" s="442"/>
      <c r="AH142" s="442"/>
      <c r="AI142" s="442"/>
      <c r="AJ142" s="442"/>
      <c r="AK142" s="442"/>
      <c r="AL142" s="442"/>
    </row>
    <row r="143" spans="1:38" ht="30" customHeight="1" x14ac:dyDescent="0.25">
      <c r="A143" s="192" t="s">
        <v>149</v>
      </c>
      <c r="B143" s="260" t="s">
        <v>17</v>
      </c>
      <c r="C143" s="98" t="s">
        <v>229</v>
      </c>
      <c r="D143" s="186"/>
      <c r="E143" s="66"/>
      <c r="F143" s="66"/>
      <c r="G143" s="186"/>
      <c r="H143" s="66"/>
      <c r="I143" s="66"/>
      <c r="J143" s="133"/>
      <c r="K143" s="128"/>
      <c r="L143" s="129"/>
      <c r="M143" s="186"/>
      <c r="N143" s="66"/>
      <c r="O143" s="66"/>
      <c r="P143" s="186" t="s">
        <v>230</v>
      </c>
      <c r="Q143" s="132">
        <v>0</v>
      </c>
      <c r="R143" s="205" t="s">
        <v>219</v>
      </c>
      <c r="S143" s="134" t="s">
        <v>231</v>
      </c>
      <c r="T143" s="8" t="s">
        <v>232</v>
      </c>
      <c r="U143" s="8"/>
      <c r="V143" s="83"/>
      <c r="W143" s="382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30" customHeight="1" x14ac:dyDescent="0.25">
      <c r="A144" s="132" t="s">
        <v>149</v>
      </c>
      <c r="B144" s="261" t="s">
        <v>17</v>
      </c>
      <c r="C144" s="130" t="s">
        <v>233</v>
      </c>
      <c r="D144" s="186"/>
      <c r="E144" s="66"/>
      <c r="F144" s="66"/>
      <c r="G144" s="186"/>
      <c r="H144" s="66"/>
      <c r="I144" s="66"/>
      <c r="J144" s="133"/>
      <c r="K144" s="128"/>
      <c r="L144" s="129"/>
      <c r="M144" s="186"/>
      <c r="N144" s="66"/>
      <c r="O144" s="66"/>
      <c r="P144" s="186" t="s">
        <v>234</v>
      </c>
      <c r="Q144" s="186">
        <v>0</v>
      </c>
      <c r="R144" s="134" t="s">
        <v>219</v>
      </c>
      <c r="S144" s="124" t="s">
        <v>235</v>
      </c>
      <c r="T144" s="8" t="s">
        <v>236</v>
      </c>
      <c r="U144" s="8"/>
      <c r="V144" s="83"/>
      <c r="W144" s="382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9" s="460" customFormat="1" ht="30" customHeight="1" x14ac:dyDescent="0.25">
      <c r="A145" s="450"/>
      <c r="B145" s="451" t="s">
        <v>80</v>
      </c>
      <c r="C145" s="452" t="s">
        <v>237</v>
      </c>
      <c r="D145" s="453"/>
      <c r="E145" s="423"/>
      <c r="F145" s="454" t="s">
        <v>175</v>
      </c>
      <c r="G145" s="453"/>
      <c r="H145" s="423"/>
      <c r="I145" s="454" t="s">
        <v>175</v>
      </c>
      <c r="J145" s="453"/>
      <c r="K145" s="454" t="s">
        <v>175</v>
      </c>
      <c r="L145" s="454"/>
      <c r="M145" s="453"/>
      <c r="N145" s="454" t="s">
        <v>175</v>
      </c>
      <c r="O145" s="454"/>
      <c r="P145" s="453" t="s">
        <v>45</v>
      </c>
      <c r="Q145" s="455" t="s">
        <v>238</v>
      </c>
      <c r="R145" s="434" t="s">
        <v>283</v>
      </c>
      <c r="S145" s="456" t="s">
        <v>239</v>
      </c>
      <c r="T145" s="457" t="s">
        <v>240</v>
      </c>
      <c r="U145" s="452"/>
      <c r="V145" s="458"/>
      <c r="W145" s="441"/>
      <c r="X145" s="416"/>
      <c r="Y145" s="416"/>
      <c r="Z145" s="416"/>
      <c r="AA145" s="416"/>
      <c r="AB145" s="416"/>
      <c r="AC145" s="416"/>
      <c r="AD145" s="416"/>
      <c r="AE145" s="416"/>
      <c r="AF145" s="416"/>
      <c r="AG145" s="416"/>
      <c r="AH145" s="416"/>
      <c r="AI145" s="416"/>
      <c r="AJ145" s="416"/>
      <c r="AK145" s="416"/>
      <c r="AL145" s="416"/>
      <c r="AM145" s="459"/>
    </row>
    <row r="146" spans="1:39" ht="30" customHeight="1" x14ac:dyDescent="0.25">
      <c r="A146" s="1"/>
      <c r="B146" s="4"/>
      <c r="C146" s="41" t="s">
        <v>42</v>
      </c>
      <c r="D146" s="203">
        <f>SUMIF(A139:A145,"k1",Q139:Q145)</f>
        <v>0</v>
      </c>
      <c r="E146" s="66"/>
      <c r="F146" s="66"/>
      <c r="G146" s="203">
        <f>SUMIF(A139:A145,"k2",Q139:Q145)</f>
        <v>10</v>
      </c>
      <c r="H146" s="66"/>
      <c r="I146" s="66"/>
      <c r="J146" s="203">
        <f>SUMIF(A139:A145,"k3",Q139:Q145)</f>
        <v>15</v>
      </c>
      <c r="K146" s="66"/>
      <c r="L146" s="66"/>
      <c r="M146" s="80">
        <f>SUMIF(A139:A145,"k4",Q139:Q145)</f>
        <v>15</v>
      </c>
      <c r="N146" s="66"/>
      <c r="O146" s="66"/>
      <c r="P146" s="133">
        <f t="shared" ref="P146" si="9">SUM(D146:O146)</f>
        <v>40</v>
      </c>
      <c r="Q146" s="203">
        <f>SUMIF(B139:B145,"Comp",Q139:Q145)</f>
        <v>40</v>
      </c>
      <c r="R146" s="205"/>
      <c r="S146" s="109"/>
      <c r="T146" s="109"/>
      <c r="U146" s="206"/>
      <c r="V146" s="207"/>
      <c r="W146" s="382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9" ht="29.25" customHeight="1" x14ac:dyDescent="0.25">
      <c r="A147" s="5"/>
      <c r="B147" s="5"/>
      <c r="C147" s="262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263"/>
      <c r="S147" s="215"/>
      <c r="T147" s="42"/>
      <c r="U147" s="212"/>
      <c r="V147" s="212"/>
      <c r="W147" s="382"/>
      <c r="X147" s="3"/>
      <c r="Y147" s="3"/>
      <c r="Z147" s="1"/>
      <c r="AA147" s="1"/>
      <c r="AB147" s="1"/>
      <c r="AC147" s="3"/>
      <c r="AD147" s="3"/>
      <c r="AE147" s="3"/>
    </row>
    <row r="148" spans="1:39" ht="35.25" customHeight="1" x14ac:dyDescent="0.25">
      <c r="A148" s="397" t="s">
        <v>241</v>
      </c>
      <c r="B148" s="398"/>
      <c r="C148" s="398"/>
      <c r="D148" s="398"/>
      <c r="E148" s="398"/>
      <c r="F148" s="398"/>
      <c r="G148" s="398"/>
      <c r="H148" s="398"/>
      <c r="I148" s="398"/>
      <c r="J148" s="398"/>
      <c r="K148" s="398"/>
      <c r="L148" s="398"/>
      <c r="M148" s="398"/>
      <c r="N148" s="398"/>
      <c r="O148" s="398"/>
      <c r="P148" s="398"/>
      <c r="Q148" s="398"/>
      <c r="R148" s="398"/>
      <c r="S148" s="398"/>
      <c r="T148" s="398"/>
      <c r="U148" s="398"/>
      <c r="V148" s="399"/>
      <c r="W148" s="382"/>
      <c r="X148" s="3"/>
      <c r="Y148" s="3"/>
      <c r="Z148" s="1"/>
      <c r="AA148" s="1"/>
      <c r="AB148" s="1"/>
      <c r="AC148" s="3"/>
      <c r="AD148" s="3"/>
      <c r="AE148" s="3"/>
    </row>
    <row r="149" spans="1:39" ht="30" customHeight="1" x14ac:dyDescent="0.25">
      <c r="A149" s="216"/>
      <c r="B149" s="264" t="s">
        <v>33</v>
      </c>
      <c r="C149" s="201" t="s">
        <v>242</v>
      </c>
      <c r="D149" s="133">
        <v>0</v>
      </c>
      <c r="E149" s="66">
        <v>2</v>
      </c>
      <c r="F149" s="128">
        <v>0</v>
      </c>
      <c r="G149" s="133"/>
      <c r="H149" s="66"/>
      <c r="I149" s="128"/>
      <c r="J149" s="133"/>
      <c r="K149" s="128"/>
      <c r="L149" s="128"/>
      <c r="M149" s="133"/>
      <c r="N149" s="128"/>
      <c r="O149" s="128"/>
      <c r="P149" s="216" t="s">
        <v>243</v>
      </c>
      <c r="Q149" s="216">
        <v>0</v>
      </c>
      <c r="R149" s="201" t="s">
        <v>244</v>
      </c>
      <c r="S149" s="98" t="s">
        <v>245</v>
      </c>
      <c r="T149" s="394" t="s">
        <v>246</v>
      </c>
      <c r="U149" s="217"/>
      <c r="V149" s="220"/>
      <c r="W149" s="382"/>
      <c r="X149" s="3"/>
      <c r="Y149" s="3"/>
      <c r="Z149" s="1"/>
      <c r="AA149" s="1"/>
      <c r="AB149" s="1"/>
      <c r="AC149" s="3"/>
      <c r="AD149" s="3"/>
      <c r="AE149" s="3"/>
      <c r="AF149" s="2"/>
      <c r="AG149" s="2"/>
      <c r="AH149" s="2"/>
      <c r="AI149" s="2"/>
      <c r="AJ149" s="2"/>
      <c r="AK149" s="2"/>
      <c r="AL149" s="2"/>
      <c r="AM149" s="2"/>
    </row>
    <row r="150" spans="1:39" ht="30" customHeight="1" x14ac:dyDescent="0.25">
      <c r="A150" s="216"/>
      <c r="B150" s="264" t="s">
        <v>33</v>
      </c>
      <c r="C150" s="55" t="s">
        <v>247</v>
      </c>
      <c r="D150" s="133">
        <v>0</v>
      </c>
      <c r="E150" s="66">
        <v>2</v>
      </c>
      <c r="F150" s="128">
        <v>0</v>
      </c>
      <c r="G150" s="133"/>
      <c r="H150" s="66"/>
      <c r="I150" s="128"/>
      <c r="J150" s="133"/>
      <c r="K150" s="128"/>
      <c r="L150" s="128"/>
      <c r="M150" s="133"/>
      <c r="N150" s="128"/>
      <c r="O150" s="128"/>
      <c r="P150" s="154" t="s">
        <v>243</v>
      </c>
      <c r="Q150" s="46">
        <v>0</v>
      </c>
      <c r="R150" s="55" t="s">
        <v>244</v>
      </c>
      <c r="S150" s="84" t="s">
        <v>248</v>
      </c>
      <c r="T150" s="395"/>
      <c r="U150" s="217"/>
      <c r="V150" s="220"/>
      <c r="W150" s="382"/>
      <c r="X150" s="3"/>
      <c r="Y150" s="3"/>
      <c r="Z150" s="1"/>
      <c r="AA150" s="1"/>
      <c r="AB150" s="1"/>
      <c r="AC150" s="3"/>
      <c r="AD150" s="3"/>
      <c r="AE150" s="3"/>
      <c r="AF150" s="2"/>
      <c r="AG150" s="2"/>
      <c r="AH150" s="2"/>
      <c r="AI150" s="2"/>
      <c r="AJ150" s="2"/>
      <c r="AK150" s="2"/>
      <c r="AL150" s="2"/>
      <c r="AM150" s="2"/>
    </row>
    <row r="151" spans="1:39" s="52" customFormat="1" ht="30" customHeight="1" x14ac:dyDescent="0.25">
      <c r="A151" s="46"/>
      <c r="B151" s="265" t="s">
        <v>33</v>
      </c>
      <c r="C151" s="55" t="s">
        <v>249</v>
      </c>
      <c r="D151" s="133">
        <v>0</v>
      </c>
      <c r="E151" s="66">
        <v>2</v>
      </c>
      <c r="F151" s="128">
        <v>0</v>
      </c>
      <c r="G151" s="133"/>
      <c r="H151" s="66"/>
      <c r="I151" s="128"/>
      <c r="J151" s="133"/>
      <c r="K151" s="128"/>
      <c r="L151" s="128"/>
      <c r="M151" s="133"/>
      <c r="N151" s="128"/>
      <c r="O151" s="128"/>
      <c r="P151" s="154" t="s">
        <v>243</v>
      </c>
      <c r="Q151" s="46">
        <v>0</v>
      </c>
      <c r="R151" s="55" t="s">
        <v>244</v>
      </c>
      <c r="S151" s="95" t="s">
        <v>250</v>
      </c>
      <c r="T151" s="396"/>
      <c r="U151" s="266"/>
      <c r="V151" s="50"/>
      <c r="W151" s="382"/>
      <c r="X151" s="54"/>
      <c r="Y151" s="54"/>
      <c r="Z151" s="54"/>
      <c r="AA151" s="54"/>
      <c r="AB151" s="54"/>
      <c r="AC151" s="54"/>
      <c r="AD151" s="54"/>
      <c r="AE151" s="54"/>
    </row>
    <row r="152" spans="1:39" ht="30" customHeight="1" x14ac:dyDescent="0.25">
      <c r="A152" s="192"/>
      <c r="B152" s="4"/>
      <c r="C152" s="210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36"/>
      <c r="R152" s="211"/>
      <c r="S152" s="210"/>
      <c r="T152" s="210"/>
      <c r="U152" s="211"/>
      <c r="V152" s="267"/>
      <c r="W152" s="382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9" ht="35.25" customHeight="1" x14ac:dyDescent="0.25">
      <c r="A153" s="397" t="s">
        <v>251</v>
      </c>
      <c r="B153" s="398"/>
      <c r="C153" s="398"/>
      <c r="D153" s="398"/>
      <c r="E153" s="398"/>
      <c r="F153" s="398"/>
      <c r="G153" s="398"/>
      <c r="H153" s="398"/>
      <c r="I153" s="398"/>
      <c r="J153" s="398"/>
      <c r="K153" s="398"/>
      <c r="L153" s="398"/>
      <c r="M153" s="398"/>
      <c r="N153" s="398"/>
      <c r="O153" s="398"/>
      <c r="P153" s="398"/>
      <c r="Q153" s="398"/>
      <c r="R153" s="398"/>
      <c r="S153" s="398"/>
      <c r="T153" s="398"/>
      <c r="U153" s="398"/>
      <c r="V153" s="399"/>
      <c r="W153" s="382"/>
      <c r="X153" s="1"/>
      <c r="Y153" s="1"/>
      <c r="Z153" s="3"/>
      <c r="AA153" s="3"/>
      <c r="AB153" s="3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9" ht="30" customHeight="1" x14ac:dyDescent="0.25">
      <c r="A154" s="216"/>
      <c r="B154" s="194" t="s">
        <v>80</v>
      </c>
      <c r="C154" s="201" t="s">
        <v>252</v>
      </c>
      <c r="D154" s="186"/>
      <c r="E154" s="66" t="s">
        <v>175</v>
      </c>
      <c r="F154" s="66"/>
      <c r="G154" s="186"/>
      <c r="H154" s="66" t="s">
        <v>175</v>
      </c>
      <c r="I154" s="66"/>
      <c r="J154" s="186"/>
      <c r="K154" s="66"/>
      <c r="L154" s="66"/>
      <c r="M154" s="186"/>
      <c r="N154" s="66"/>
      <c r="O154" s="66"/>
      <c r="P154" s="186" t="s">
        <v>45</v>
      </c>
      <c r="Q154" s="268" t="s">
        <v>238</v>
      </c>
      <c r="R154" s="198" t="s">
        <v>253</v>
      </c>
      <c r="S154" s="98" t="s">
        <v>254</v>
      </c>
      <c r="T154" s="125" t="s">
        <v>240</v>
      </c>
      <c r="U154" s="198"/>
      <c r="V154" s="199"/>
      <c r="W154" s="382"/>
      <c r="X154" s="1"/>
      <c r="Y154" s="1"/>
      <c r="Z154" s="3"/>
      <c r="AA154" s="3"/>
      <c r="AB154" s="3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9" ht="30" customHeight="1" x14ac:dyDescent="0.25">
      <c r="A155" s="132" t="s">
        <v>32</v>
      </c>
      <c r="B155" s="194" t="s">
        <v>80</v>
      </c>
      <c r="C155" s="124" t="s">
        <v>255</v>
      </c>
      <c r="D155" s="133">
        <v>0</v>
      </c>
      <c r="E155" s="128">
        <v>2</v>
      </c>
      <c r="F155" s="128">
        <v>0</v>
      </c>
      <c r="G155" s="269"/>
      <c r="H155" s="270"/>
      <c r="I155" s="11"/>
      <c r="J155" s="186"/>
      <c r="K155" s="66"/>
      <c r="L155" s="66"/>
      <c r="M155" s="186"/>
      <c r="N155" s="66"/>
      <c r="O155" s="66"/>
      <c r="P155" s="186" t="s">
        <v>45</v>
      </c>
      <c r="Q155" s="216">
        <v>0</v>
      </c>
      <c r="R155" s="60" t="s">
        <v>280</v>
      </c>
      <c r="S155" s="201" t="s">
        <v>256</v>
      </c>
      <c r="T155" s="201"/>
      <c r="U155" s="198"/>
      <c r="V155" s="199"/>
      <c r="W155" s="382"/>
      <c r="X155" s="1"/>
      <c r="Y155" s="1"/>
      <c r="Z155" s="3"/>
      <c r="AA155" s="3"/>
      <c r="AB155" s="3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9" ht="30" customHeight="1" x14ac:dyDescent="0.25">
      <c r="A156" s="132" t="s">
        <v>53</v>
      </c>
      <c r="B156" s="264" t="s">
        <v>80</v>
      </c>
      <c r="C156" s="198" t="s">
        <v>257</v>
      </c>
      <c r="D156" s="269"/>
      <c r="E156" s="270"/>
      <c r="F156" s="270"/>
      <c r="G156" s="133">
        <v>0</v>
      </c>
      <c r="H156" s="66">
        <v>2</v>
      </c>
      <c r="I156" s="66">
        <v>0</v>
      </c>
      <c r="J156" s="186"/>
      <c r="K156" s="66"/>
      <c r="L156" s="66"/>
      <c r="M156" s="186"/>
      <c r="N156" s="66"/>
      <c r="O156" s="66"/>
      <c r="P156" s="186" t="s">
        <v>45</v>
      </c>
      <c r="Q156" s="216">
        <v>0</v>
      </c>
      <c r="R156" s="60" t="s">
        <v>280</v>
      </c>
      <c r="S156" s="201" t="s">
        <v>258</v>
      </c>
      <c r="T156" s="201"/>
      <c r="U156" s="198"/>
      <c r="V156" s="199"/>
      <c r="W156" s="382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9" ht="30" customHeight="1" x14ac:dyDescent="0.25">
      <c r="A157" s="1"/>
      <c r="B157" s="4"/>
      <c r="C157" s="210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211"/>
      <c r="S157" s="3"/>
      <c r="T157" s="3"/>
      <c r="U157" s="271"/>
      <c r="V157" s="272"/>
      <c r="W157" s="382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9" ht="35.25" customHeight="1" x14ac:dyDescent="0.25">
      <c r="A158" s="400" t="s">
        <v>259</v>
      </c>
      <c r="B158" s="398"/>
      <c r="C158" s="398"/>
      <c r="D158" s="398"/>
      <c r="E158" s="398"/>
      <c r="F158" s="398"/>
      <c r="G158" s="398"/>
      <c r="H158" s="398"/>
      <c r="I158" s="398"/>
      <c r="J158" s="398"/>
      <c r="K158" s="398"/>
      <c r="L158" s="398"/>
      <c r="M158" s="398"/>
      <c r="N158" s="398"/>
      <c r="O158" s="398"/>
      <c r="P158" s="398"/>
      <c r="Q158" s="398"/>
      <c r="R158" s="398"/>
      <c r="S158" s="398"/>
      <c r="T158" s="398"/>
      <c r="U158" s="398"/>
      <c r="V158" s="399"/>
      <c r="W158" s="382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9" s="52" customFormat="1" ht="39.6" x14ac:dyDescent="0.25">
      <c r="A159" s="55"/>
      <c r="B159" s="347" t="s">
        <v>80</v>
      </c>
      <c r="C159" s="55" t="s">
        <v>260</v>
      </c>
      <c r="D159" s="72"/>
      <c r="E159" s="332"/>
      <c r="F159" s="333"/>
      <c r="G159" s="72"/>
      <c r="H159" s="332"/>
      <c r="I159" s="333"/>
      <c r="J159" s="72"/>
      <c r="K159" s="332"/>
      <c r="L159" s="333"/>
      <c r="M159" s="72"/>
      <c r="N159" s="155" t="s">
        <v>175</v>
      </c>
      <c r="O159" s="333"/>
      <c r="P159" s="55"/>
      <c r="Q159" s="48">
        <v>2</v>
      </c>
      <c r="R159" s="55" t="s">
        <v>261</v>
      </c>
      <c r="S159" s="55" t="s">
        <v>262</v>
      </c>
      <c r="T159" s="55" t="s">
        <v>263</v>
      </c>
      <c r="U159" s="55"/>
      <c r="V159" s="335" t="s">
        <v>264</v>
      </c>
      <c r="W159" s="336"/>
      <c r="X159" s="54"/>
      <c r="Y159" s="54"/>
      <c r="Z159" s="54"/>
      <c r="AA159" s="54"/>
      <c r="AB159" s="54"/>
      <c r="AC159" s="54"/>
      <c r="AD159" s="54"/>
      <c r="AE159" s="54"/>
      <c r="AF159" s="54"/>
      <c r="AG159" s="54"/>
      <c r="AH159" s="54"/>
      <c r="AI159" s="54"/>
      <c r="AJ159" s="54"/>
      <c r="AK159" s="54"/>
      <c r="AL159" s="54"/>
    </row>
    <row r="160" spans="1:39" ht="30" customHeight="1" x14ac:dyDescent="0.25">
      <c r="A160" s="1"/>
      <c r="B160" s="4"/>
      <c r="C160" s="210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211"/>
      <c r="S160" s="3"/>
      <c r="T160" s="3"/>
      <c r="U160" s="271"/>
      <c r="V160" s="272"/>
      <c r="W160" s="382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30" customHeight="1" x14ac:dyDescent="0.25">
      <c r="A161" s="1"/>
      <c r="B161" s="4"/>
      <c r="C161" s="210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211"/>
      <c r="S161" s="3"/>
      <c r="T161" s="3"/>
      <c r="U161" s="271"/>
      <c r="V161" s="272"/>
      <c r="W161" s="382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30" customHeight="1" x14ac:dyDescent="0.25">
      <c r="A162" s="1"/>
      <c r="B162" s="4"/>
      <c r="C162" s="43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211"/>
      <c r="S162" s="3"/>
      <c r="T162" s="3"/>
      <c r="U162" s="271"/>
      <c r="V162" s="272"/>
      <c r="W162" s="382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30" customHeight="1" x14ac:dyDescent="0.25">
      <c r="A163" s="1"/>
      <c r="B163" s="4"/>
      <c r="C163" s="210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211"/>
      <c r="S163" s="3"/>
      <c r="T163" s="3"/>
      <c r="U163" s="271"/>
      <c r="V163" s="272"/>
      <c r="W163" s="382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30" customHeight="1" x14ac:dyDescent="0.25">
      <c r="A164" s="1"/>
      <c r="B164" s="4"/>
      <c r="C164" s="210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211"/>
      <c r="S164" s="3"/>
      <c r="T164" s="3"/>
      <c r="U164" s="271"/>
      <c r="V164" s="272"/>
      <c r="W164" s="382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30" customHeight="1" x14ac:dyDescent="0.25">
      <c r="A165" s="1"/>
      <c r="B165" s="4"/>
      <c r="C165" s="43"/>
      <c r="D165" s="31"/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1"/>
      <c r="Q165" s="1"/>
      <c r="R165" s="211"/>
      <c r="S165" s="3"/>
      <c r="T165" s="3"/>
      <c r="U165" s="271"/>
      <c r="V165" s="272"/>
      <c r="W165" s="382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30" customHeight="1" x14ac:dyDescent="0.25">
      <c r="A166" s="1"/>
      <c r="B166" s="4"/>
      <c r="C166" s="210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211"/>
      <c r="S166" s="3"/>
      <c r="T166" s="3"/>
      <c r="U166" s="271"/>
      <c r="V166" s="272"/>
      <c r="W166" s="382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30" customHeight="1" x14ac:dyDescent="0.25">
      <c r="A167" s="1"/>
      <c r="B167" s="4"/>
      <c r="C167" s="210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211"/>
      <c r="S167" s="3"/>
      <c r="T167" s="3"/>
      <c r="U167" s="271"/>
      <c r="V167" s="272"/>
      <c r="W167" s="382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30" customHeight="1" x14ac:dyDescent="0.25">
      <c r="A168" s="1"/>
      <c r="B168" s="4"/>
      <c r="C168" s="43"/>
      <c r="D168" s="31"/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1"/>
      <c r="Q168" s="1"/>
      <c r="R168" s="211"/>
      <c r="S168" s="3"/>
      <c r="T168" s="3"/>
      <c r="U168" s="271"/>
      <c r="V168" s="272"/>
      <c r="W168" s="382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30" customHeight="1" x14ac:dyDescent="0.25">
      <c r="A169" s="1"/>
      <c r="B169" s="4"/>
      <c r="C169" s="43"/>
      <c r="D169" s="31"/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1"/>
      <c r="Q169" s="1"/>
      <c r="R169" s="211"/>
      <c r="S169" s="3"/>
      <c r="T169" s="3"/>
      <c r="U169" s="271"/>
      <c r="V169" s="272"/>
      <c r="W169" s="382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30" customHeight="1" x14ac:dyDescent="0.25">
      <c r="A170" s="1"/>
      <c r="B170" s="4"/>
      <c r="C170" s="210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211"/>
      <c r="S170" s="3"/>
      <c r="T170" s="3"/>
      <c r="U170" s="271"/>
      <c r="V170" s="272"/>
      <c r="W170" s="382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30" customHeight="1" x14ac:dyDescent="0.25">
      <c r="A171" s="1"/>
      <c r="B171" s="4"/>
      <c r="C171" s="43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211"/>
      <c r="S171" s="3"/>
      <c r="T171" s="3"/>
      <c r="U171" s="271"/>
      <c r="V171" s="272"/>
      <c r="W171" s="382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30" customHeight="1" x14ac:dyDescent="0.25">
      <c r="A172" s="1"/>
      <c r="B172" s="4"/>
      <c r="C172" s="210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211"/>
      <c r="S172" s="3"/>
      <c r="T172" s="3"/>
      <c r="U172" s="271"/>
      <c r="V172" s="272"/>
      <c r="W172" s="382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30" customHeight="1" x14ac:dyDescent="0.25">
      <c r="A173" s="1"/>
      <c r="B173" s="4"/>
      <c r="C173" s="210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211"/>
      <c r="S173" s="3"/>
      <c r="T173" s="3"/>
      <c r="U173" s="271"/>
      <c r="V173" s="272"/>
      <c r="W173" s="382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30" customHeight="1" x14ac:dyDescent="0.25">
      <c r="A174" s="1"/>
      <c r="B174" s="4"/>
      <c r="C174" s="43"/>
      <c r="D174" s="31"/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1"/>
      <c r="Q174" s="1"/>
      <c r="R174" s="211"/>
      <c r="S174" s="3"/>
      <c r="T174" s="3"/>
      <c r="U174" s="271"/>
      <c r="V174" s="272"/>
      <c r="W174" s="382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30" customHeight="1" x14ac:dyDescent="0.25">
      <c r="A175" s="1"/>
      <c r="B175" s="4"/>
      <c r="C175" s="210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211"/>
      <c r="S175" s="3"/>
      <c r="T175" s="3"/>
      <c r="U175" s="271"/>
      <c r="V175" s="272"/>
      <c r="W175" s="382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30" customHeight="1" x14ac:dyDescent="0.25">
      <c r="A176" s="1"/>
      <c r="B176" s="4"/>
      <c r="C176" s="210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211"/>
      <c r="S176" s="3"/>
      <c r="T176" s="3"/>
      <c r="U176" s="271"/>
      <c r="V176" s="272"/>
      <c r="W176" s="382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30" customHeight="1" x14ac:dyDescent="0.25">
      <c r="A177" s="1"/>
      <c r="B177" s="4"/>
      <c r="C177" s="43"/>
      <c r="D177" s="31"/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1"/>
      <c r="Q177" s="1"/>
      <c r="R177" s="211"/>
      <c r="S177" s="3"/>
      <c r="T177" s="3"/>
      <c r="U177" s="271"/>
      <c r="V177" s="272"/>
      <c r="W177" s="382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30" customHeight="1" x14ac:dyDescent="0.25">
      <c r="A178" s="1"/>
      <c r="B178" s="4"/>
      <c r="C178" s="210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211"/>
      <c r="S178" s="3"/>
      <c r="T178" s="3"/>
      <c r="U178" s="271"/>
      <c r="V178" s="272"/>
      <c r="W178" s="382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30" customHeight="1" x14ac:dyDescent="0.25">
      <c r="A179" s="1"/>
      <c r="B179" s="4"/>
      <c r="C179" s="210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211"/>
      <c r="S179" s="3"/>
      <c r="T179" s="3"/>
      <c r="U179" s="271"/>
      <c r="V179" s="272"/>
      <c r="W179" s="382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30" customHeight="1" x14ac:dyDescent="0.25">
      <c r="A180" s="1"/>
      <c r="B180" s="4"/>
      <c r="C180" s="210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211"/>
      <c r="S180" s="3"/>
      <c r="T180" s="3"/>
      <c r="U180" s="271"/>
      <c r="V180" s="272"/>
      <c r="W180" s="382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30" customHeight="1" x14ac:dyDescent="0.25">
      <c r="A181" s="1"/>
      <c r="B181" s="4"/>
      <c r="C181" s="210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211"/>
      <c r="S181" s="3"/>
      <c r="T181" s="3"/>
      <c r="U181" s="271"/>
      <c r="V181" s="272"/>
      <c r="W181" s="382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30" customHeight="1" x14ac:dyDescent="0.25">
      <c r="A182" s="1"/>
      <c r="B182" s="4"/>
      <c r="C182" s="210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211"/>
      <c r="S182" s="3"/>
      <c r="T182" s="3"/>
      <c r="U182" s="271"/>
      <c r="V182" s="272"/>
      <c r="W182" s="382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30" customHeight="1" x14ac:dyDescent="0.25">
      <c r="A183" s="1"/>
      <c r="B183" s="4"/>
      <c r="C183" s="43"/>
      <c r="D183" s="31"/>
      <c r="E183" s="31"/>
      <c r="F183" s="31"/>
      <c r="G183" s="31"/>
      <c r="H183" s="31"/>
      <c r="I183" s="31"/>
      <c r="J183" s="31"/>
      <c r="K183" s="31"/>
      <c r="L183" s="31"/>
      <c r="M183" s="31"/>
      <c r="N183" s="31"/>
      <c r="O183" s="31"/>
      <c r="P183" s="1"/>
      <c r="Q183" s="1"/>
      <c r="R183" s="211"/>
      <c r="S183" s="3"/>
      <c r="T183" s="3"/>
      <c r="U183" s="271"/>
      <c r="V183" s="272"/>
      <c r="W183" s="382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30" customHeight="1" x14ac:dyDescent="0.25">
      <c r="A184" s="1"/>
      <c r="B184" s="4"/>
      <c r="C184" s="210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211"/>
      <c r="S184" s="3"/>
      <c r="T184" s="3"/>
      <c r="U184" s="271"/>
      <c r="V184" s="272"/>
      <c r="W184" s="382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30" customHeight="1" x14ac:dyDescent="0.25">
      <c r="A185" s="1"/>
      <c r="B185" s="4"/>
      <c r="C185" s="210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211"/>
      <c r="S185" s="3"/>
      <c r="T185" s="3"/>
      <c r="U185" s="271"/>
      <c r="V185" s="272"/>
      <c r="W185" s="382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30" customHeight="1" x14ac:dyDescent="0.25">
      <c r="A186" s="1"/>
      <c r="B186" s="4"/>
      <c r="C186" s="43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1"/>
      <c r="Q186" s="1"/>
      <c r="R186" s="211"/>
      <c r="S186" s="3"/>
      <c r="T186" s="3"/>
      <c r="U186" s="271"/>
      <c r="V186" s="272"/>
      <c r="W186" s="382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30" customHeight="1" x14ac:dyDescent="0.25">
      <c r="A187" s="1"/>
      <c r="B187" s="4"/>
      <c r="C187" s="210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211"/>
      <c r="S187" s="3"/>
      <c r="T187" s="3"/>
      <c r="U187" s="271"/>
      <c r="V187" s="272"/>
      <c r="W187" s="382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30" customHeight="1" x14ac:dyDescent="0.25">
      <c r="A188" s="1"/>
      <c r="B188" s="4"/>
      <c r="C188" s="210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211"/>
      <c r="S188" s="3"/>
      <c r="T188" s="3"/>
      <c r="U188" s="271"/>
      <c r="V188" s="272"/>
      <c r="W188" s="382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30" customHeight="1" x14ac:dyDescent="0.25">
      <c r="A189" s="1"/>
      <c r="B189" s="4"/>
      <c r="C189" s="210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211"/>
      <c r="S189" s="3"/>
      <c r="T189" s="3"/>
      <c r="U189" s="271"/>
      <c r="V189" s="272"/>
      <c r="W189" s="382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30" customHeight="1" x14ac:dyDescent="0.25">
      <c r="A190" s="1"/>
      <c r="B190" s="4"/>
      <c r="C190" s="210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211"/>
      <c r="S190" s="3"/>
      <c r="T190" s="3"/>
      <c r="U190" s="271"/>
      <c r="V190" s="272"/>
      <c r="W190" s="382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30" customHeight="1" x14ac:dyDescent="0.25">
      <c r="A191" s="1"/>
      <c r="B191" s="4"/>
      <c r="C191" s="210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211"/>
      <c r="S191" s="3"/>
      <c r="T191" s="3"/>
      <c r="U191" s="271"/>
      <c r="V191" s="272"/>
      <c r="W191" s="382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30" customHeight="1" x14ac:dyDescent="0.25">
      <c r="A192" s="1"/>
      <c r="B192" s="4"/>
      <c r="C192" s="43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1"/>
      <c r="Q192" s="1"/>
      <c r="R192" s="211"/>
      <c r="S192" s="3"/>
      <c r="T192" s="3"/>
      <c r="U192" s="271"/>
      <c r="V192" s="272"/>
      <c r="W192" s="382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30" customHeight="1" x14ac:dyDescent="0.25">
      <c r="A193" s="1"/>
      <c r="B193" s="4"/>
      <c r="C193" s="210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211"/>
      <c r="S193" s="3"/>
      <c r="T193" s="3"/>
      <c r="U193" s="271"/>
      <c r="V193" s="272"/>
      <c r="W193" s="382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30" customHeight="1" x14ac:dyDescent="0.25">
      <c r="A194" s="1"/>
      <c r="B194" s="4"/>
      <c r="C194" s="210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211"/>
      <c r="S194" s="3"/>
      <c r="T194" s="3"/>
      <c r="U194" s="271"/>
      <c r="V194" s="272"/>
      <c r="W194" s="382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30" customHeight="1" x14ac:dyDescent="0.25">
      <c r="A195" s="1"/>
      <c r="B195" s="4"/>
      <c r="C195" s="43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1"/>
      <c r="Q195" s="1"/>
      <c r="R195" s="211"/>
      <c r="S195" s="3"/>
      <c r="T195" s="3"/>
      <c r="U195" s="271"/>
      <c r="V195" s="272"/>
      <c r="W195" s="382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30" customHeight="1" x14ac:dyDescent="0.25">
      <c r="A196" s="1"/>
      <c r="B196" s="4"/>
      <c r="C196" s="43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1"/>
      <c r="Q196" s="1"/>
      <c r="R196" s="211"/>
      <c r="S196" s="3"/>
      <c r="T196" s="3"/>
      <c r="U196" s="271"/>
      <c r="V196" s="272"/>
      <c r="W196" s="382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30" customHeight="1" x14ac:dyDescent="0.25">
      <c r="A197" s="1"/>
      <c r="B197" s="4"/>
      <c r="C197" s="210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211"/>
      <c r="S197" s="3"/>
      <c r="T197" s="3"/>
      <c r="U197" s="271"/>
      <c r="V197" s="272"/>
      <c r="W197" s="382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30" customHeight="1" x14ac:dyDescent="0.25">
      <c r="A198" s="1"/>
      <c r="B198" s="4"/>
      <c r="C198" s="210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211"/>
      <c r="S198" s="3"/>
      <c r="T198" s="3"/>
      <c r="U198" s="271"/>
      <c r="V198" s="272"/>
      <c r="W198" s="382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30" customHeight="1" x14ac:dyDescent="0.25">
      <c r="A199" s="1"/>
      <c r="B199" s="4"/>
      <c r="C199" s="210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211"/>
      <c r="S199" s="3"/>
      <c r="T199" s="3"/>
      <c r="U199" s="271"/>
      <c r="V199" s="272"/>
      <c r="W199" s="382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30" customHeight="1" x14ac:dyDescent="0.25">
      <c r="A200" s="1"/>
      <c r="B200" s="4"/>
      <c r="C200" s="210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211"/>
      <c r="S200" s="3"/>
      <c r="T200" s="3"/>
      <c r="U200" s="271"/>
      <c r="V200" s="272"/>
      <c r="W200" s="382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30" customHeight="1" x14ac:dyDescent="0.25">
      <c r="A201" s="1"/>
      <c r="B201" s="4"/>
      <c r="C201" s="43"/>
      <c r="D201" s="31"/>
      <c r="E201" s="31"/>
      <c r="F201" s="31"/>
      <c r="G201" s="31"/>
      <c r="H201" s="31"/>
      <c r="I201" s="31"/>
      <c r="J201" s="31"/>
      <c r="K201" s="31"/>
      <c r="L201" s="31"/>
      <c r="M201" s="31"/>
      <c r="N201" s="31"/>
      <c r="O201" s="31"/>
      <c r="P201" s="1"/>
      <c r="Q201" s="1"/>
      <c r="R201" s="211"/>
      <c r="S201" s="3"/>
      <c r="T201" s="3"/>
      <c r="U201" s="271"/>
      <c r="V201" s="272"/>
      <c r="W201" s="382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30" customHeight="1" x14ac:dyDescent="0.25">
      <c r="A202" s="1"/>
      <c r="B202" s="4"/>
      <c r="C202" s="210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211"/>
      <c r="S202" s="3"/>
      <c r="T202" s="3"/>
      <c r="U202" s="271"/>
      <c r="V202" s="272"/>
      <c r="W202" s="382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30" customHeight="1" x14ac:dyDescent="0.25">
      <c r="A203" s="1"/>
      <c r="B203" s="4"/>
      <c r="C203" s="210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211"/>
      <c r="S203" s="3"/>
      <c r="T203" s="3"/>
      <c r="U203" s="271"/>
      <c r="V203" s="272"/>
      <c r="W203" s="382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30" customHeight="1" x14ac:dyDescent="0.25">
      <c r="A204" s="1"/>
      <c r="B204" s="4"/>
      <c r="C204" s="43"/>
      <c r="D204" s="31"/>
      <c r="E204" s="31"/>
      <c r="F204" s="31"/>
      <c r="G204" s="31"/>
      <c r="H204" s="31"/>
      <c r="I204" s="31"/>
      <c r="J204" s="31"/>
      <c r="K204" s="31"/>
      <c r="L204" s="31"/>
      <c r="M204" s="31"/>
      <c r="N204" s="31"/>
      <c r="O204" s="31"/>
      <c r="P204" s="1"/>
      <c r="Q204" s="1"/>
      <c r="R204" s="211"/>
      <c r="S204" s="3"/>
      <c r="T204" s="3"/>
      <c r="U204" s="271"/>
      <c r="V204" s="272"/>
      <c r="W204" s="382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30" customHeight="1" x14ac:dyDescent="0.25">
      <c r="A205" s="1"/>
      <c r="B205" s="4"/>
      <c r="C205" s="210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211"/>
      <c r="S205" s="3"/>
      <c r="T205" s="3"/>
      <c r="U205" s="271"/>
      <c r="V205" s="272"/>
      <c r="W205" s="382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30" customHeight="1" x14ac:dyDescent="0.25">
      <c r="A206" s="1"/>
      <c r="B206" s="4"/>
      <c r="C206" s="210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211"/>
      <c r="S206" s="3"/>
      <c r="T206" s="3"/>
      <c r="U206" s="271"/>
      <c r="V206" s="272"/>
      <c r="W206" s="382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30" customHeight="1" x14ac:dyDescent="0.25">
      <c r="A207" s="1"/>
      <c r="B207" s="4"/>
      <c r="C207" s="210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211"/>
      <c r="S207" s="3"/>
      <c r="T207" s="3"/>
      <c r="U207" s="271"/>
      <c r="V207" s="272"/>
      <c r="W207" s="382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30" customHeight="1" x14ac:dyDescent="0.25">
      <c r="A208" s="1"/>
      <c r="B208" s="4"/>
      <c r="C208" s="210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211"/>
      <c r="S208" s="3"/>
      <c r="T208" s="3"/>
      <c r="U208" s="271"/>
      <c r="V208" s="272"/>
      <c r="W208" s="382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30" customHeight="1" x14ac:dyDescent="0.25">
      <c r="A209" s="1"/>
      <c r="B209" s="4"/>
      <c r="C209" s="210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211"/>
      <c r="S209" s="3"/>
      <c r="T209" s="3"/>
      <c r="U209" s="271"/>
      <c r="V209" s="272"/>
      <c r="W209" s="382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30" customHeight="1" x14ac:dyDescent="0.25">
      <c r="A210" s="1"/>
      <c r="B210" s="4"/>
      <c r="C210" s="210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211"/>
      <c r="S210" s="3"/>
      <c r="T210" s="3"/>
      <c r="U210" s="271"/>
      <c r="V210" s="272"/>
      <c r="W210" s="382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30" customHeight="1" x14ac:dyDescent="0.25">
      <c r="A211" s="1"/>
      <c r="B211" s="4"/>
      <c r="C211" s="210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211"/>
      <c r="S211" s="3"/>
      <c r="T211" s="3"/>
      <c r="U211" s="271"/>
      <c r="V211" s="272"/>
      <c r="W211" s="382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30" customHeight="1" x14ac:dyDescent="0.25">
      <c r="A212" s="1"/>
      <c r="B212" s="4"/>
      <c r="C212" s="210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211"/>
      <c r="S212" s="3"/>
      <c r="T212" s="3"/>
      <c r="U212" s="271"/>
      <c r="V212" s="272"/>
      <c r="W212" s="382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30" customHeight="1" x14ac:dyDescent="0.25">
      <c r="A213" s="1"/>
      <c r="B213" s="4"/>
      <c r="C213" s="210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211"/>
      <c r="S213" s="3"/>
      <c r="T213" s="3"/>
      <c r="U213" s="271"/>
      <c r="V213" s="272"/>
      <c r="W213" s="382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30" customHeight="1" x14ac:dyDescent="0.25">
      <c r="A214" s="1"/>
      <c r="B214" s="4"/>
      <c r="C214" s="43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1"/>
      <c r="Q214" s="1"/>
      <c r="R214" s="211"/>
      <c r="S214" s="3"/>
      <c r="T214" s="3"/>
      <c r="U214" s="271"/>
      <c r="V214" s="272"/>
      <c r="W214" s="382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30" customHeight="1" x14ac:dyDescent="0.25">
      <c r="A215" s="1"/>
      <c r="B215" s="4"/>
      <c r="C215" s="210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211"/>
      <c r="S215" s="3"/>
      <c r="T215" s="3"/>
      <c r="U215" s="271"/>
      <c r="V215" s="272"/>
      <c r="W215" s="382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30" customHeight="1" x14ac:dyDescent="0.25">
      <c r="A216" s="1"/>
      <c r="B216" s="4"/>
      <c r="C216" s="210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211"/>
      <c r="S216" s="3"/>
      <c r="T216" s="3"/>
      <c r="U216" s="271"/>
      <c r="V216" s="272"/>
      <c r="W216" s="382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30" customHeight="1" x14ac:dyDescent="0.25">
      <c r="A217" s="1"/>
      <c r="B217" s="4"/>
      <c r="C217" s="43"/>
      <c r="D217" s="31"/>
      <c r="E217" s="31"/>
      <c r="F217" s="31"/>
      <c r="G217" s="31"/>
      <c r="H217" s="31"/>
      <c r="I217" s="31"/>
      <c r="J217" s="31"/>
      <c r="K217" s="31"/>
      <c r="L217" s="31"/>
      <c r="M217" s="31"/>
      <c r="N217" s="31"/>
      <c r="O217" s="31"/>
      <c r="P217" s="1"/>
      <c r="Q217" s="1"/>
      <c r="R217" s="211"/>
      <c r="S217" s="3"/>
      <c r="T217" s="3"/>
      <c r="U217" s="271"/>
      <c r="V217" s="272"/>
      <c r="W217" s="382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30" customHeight="1" x14ac:dyDescent="0.25">
      <c r="A218" s="1"/>
      <c r="B218" s="4"/>
      <c r="C218" s="210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211"/>
      <c r="S218" s="3"/>
      <c r="T218" s="3"/>
      <c r="U218" s="271"/>
      <c r="V218" s="272"/>
      <c r="W218" s="382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30" customHeight="1" x14ac:dyDescent="0.25">
      <c r="A219" s="1"/>
      <c r="B219" s="4"/>
      <c r="C219" s="210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211"/>
      <c r="S219" s="3"/>
      <c r="T219" s="3"/>
      <c r="U219" s="271"/>
      <c r="V219" s="272"/>
      <c r="W219" s="382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30" customHeight="1" x14ac:dyDescent="0.25">
      <c r="A220" s="1"/>
      <c r="B220" s="4"/>
      <c r="C220" s="43"/>
      <c r="D220" s="31"/>
      <c r="E220" s="31"/>
      <c r="F220" s="31"/>
      <c r="G220" s="31"/>
      <c r="H220" s="31"/>
      <c r="I220" s="31"/>
      <c r="J220" s="31"/>
      <c r="K220" s="31"/>
      <c r="L220" s="31"/>
      <c r="M220" s="31"/>
      <c r="N220" s="31"/>
      <c r="O220" s="31"/>
      <c r="P220" s="1"/>
      <c r="Q220" s="1"/>
      <c r="R220" s="211"/>
      <c r="S220" s="3"/>
      <c r="T220" s="3"/>
      <c r="U220" s="271"/>
      <c r="V220" s="272"/>
      <c r="W220" s="382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30" customHeight="1" x14ac:dyDescent="0.25">
      <c r="A221" s="1"/>
      <c r="B221" s="4"/>
      <c r="C221" s="210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211"/>
      <c r="S221" s="3"/>
      <c r="T221" s="3"/>
      <c r="U221" s="271"/>
      <c r="V221" s="272"/>
      <c r="W221" s="382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30" customHeight="1" x14ac:dyDescent="0.25">
      <c r="A222" s="1"/>
      <c r="B222" s="4"/>
      <c r="C222" s="210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211"/>
      <c r="S222" s="3"/>
      <c r="T222" s="3"/>
      <c r="U222" s="271"/>
      <c r="V222" s="272"/>
      <c r="W222" s="382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30" customHeight="1" x14ac:dyDescent="0.25">
      <c r="A223" s="1"/>
      <c r="B223" s="4"/>
      <c r="C223" s="210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211"/>
      <c r="S223" s="3"/>
      <c r="T223" s="3"/>
      <c r="U223" s="271"/>
      <c r="V223" s="272"/>
      <c r="W223" s="382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30" customHeight="1" x14ac:dyDescent="0.25">
      <c r="A224" s="1"/>
      <c r="B224" s="4"/>
      <c r="C224" s="210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211"/>
      <c r="S224" s="3"/>
      <c r="T224" s="3"/>
      <c r="U224" s="271"/>
      <c r="V224" s="272"/>
      <c r="W224" s="382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30" customHeight="1" x14ac:dyDescent="0.25">
      <c r="A225" s="1"/>
      <c r="B225" s="4"/>
      <c r="C225" s="210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211"/>
      <c r="S225" s="3"/>
      <c r="T225" s="3"/>
      <c r="U225" s="271"/>
      <c r="V225" s="272"/>
      <c r="W225" s="382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30" customHeight="1" x14ac:dyDescent="0.25">
      <c r="A226" s="1"/>
      <c r="B226" s="4"/>
      <c r="C226" s="43"/>
      <c r="D226" s="31"/>
      <c r="E226" s="31"/>
      <c r="F226" s="31"/>
      <c r="G226" s="31"/>
      <c r="H226" s="31"/>
      <c r="I226" s="31"/>
      <c r="J226" s="31"/>
      <c r="K226" s="31"/>
      <c r="L226" s="31"/>
      <c r="M226" s="31"/>
      <c r="N226" s="31"/>
      <c r="O226" s="31"/>
      <c r="P226" s="1"/>
      <c r="Q226" s="1"/>
      <c r="R226" s="211"/>
      <c r="S226" s="3"/>
      <c r="T226" s="3"/>
      <c r="U226" s="271"/>
      <c r="V226" s="272"/>
      <c r="W226" s="382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30" customHeight="1" x14ac:dyDescent="0.25">
      <c r="A227" s="1"/>
      <c r="B227" s="4"/>
      <c r="C227" s="210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211"/>
      <c r="S227" s="3"/>
      <c r="T227" s="3"/>
      <c r="U227" s="271"/>
      <c r="V227" s="272"/>
      <c r="W227" s="382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30" customHeight="1" x14ac:dyDescent="0.25">
      <c r="A228" s="1"/>
      <c r="B228" s="4"/>
      <c r="C228" s="210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211"/>
      <c r="S228" s="3"/>
      <c r="T228" s="3"/>
      <c r="U228" s="271"/>
      <c r="V228" s="272"/>
      <c r="W228" s="382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30" customHeight="1" x14ac:dyDescent="0.25">
      <c r="A229" s="1"/>
      <c r="B229" s="4"/>
      <c r="C229" s="43"/>
      <c r="D229" s="31"/>
      <c r="E229" s="31"/>
      <c r="F229" s="31"/>
      <c r="G229" s="31"/>
      <c r="H229" s="31"/>
      <c r="I229" s="31"/>
      <c r="J229" s="31"/>
      <c r="K229" s="31"/>
      <c r="L229" s="31"/>
      <c r="M229" s="31"/>
      <c r="N229" s="31"/>
      <c r="O229" s="31"/>
      <c r="P229" s="1"/>
      <c r="Q229" s="1"/>
      <c r="R229" s="211"/>
      <c r="S229" s="3"/>
      <c r="T229" s="3"/>
      <c r="U229" s="271"/>
      <c r="V229" s="272"/>
      <c r="W229" s="382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30" customHeight="1" x14ac:dyDescent="0.25">
      <c r="A230" s="1"/>
      <c r="B230" s="4"/>
      <c r="C230" s="210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211"/>
      <c r="S230" s="3"/>
      <c r="T230" s="3"/>
      <c r="U230" s="271"/>
      <c r="V230" s="272"/>
      <c r="W230" s="382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30" customHeight="1" x14ac:dyDescent="0.25">
      <c r="A231" s="1"/>
      <c r="B231" s="4"/>
      <c r="C231" s="210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211"/>
      <c r="S231" s="3"/>
      <c r="T231" s="3"/>
      <c r="U231" s="271"/>
      <c r="V231" s="272"/>
      <c r="W231" s="382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30" customHeight="1" x14ac:dyDescent="0.25">
      <c r="A232" s="1"/>
      <c r="B232" s="4"/>
      <c r="C232" s="43"/>
      <c r="D232" s="31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1"/>
      <c r="Q232" s="1"/>
      <c r="R232" s="211"/>
      <c r="S232" s="3"/>
      <c r="T232" s="3"/>
      <c r="U232" s="271"/>
      <c r="V232" s="272"/>
      <c r="W232" s="382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30" customHeight="1" x14ac:dyDescent="0.25">
      <c r="A233" s="1"/>
      <c r="B233" s="4"/>
      <c r="C233" s="210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211"/>
      <c r="S233" s="3"/>
      <c r="T233" s="3"/>
      <c r="U233" s="271"/>
      <c r="V233" s="272"/>
      <c r="W233" s="382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30" customHeight="1" x14ac:dyDescent="0.25">
      <c r="A234" s="1"/>
      <c r="B234" s="4"/>
      <c r="C234" s="210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211"/>
      <c r="S234" s="3"/>
      <c r="T234" s="3"/>
      <c r="U234" s="271"/>
      <c r="V234" s="272"/>
      <c r="W234" s="382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30" customHeight="1" x14ac:dyDescent="0.25">
      <c r="A235" s="1"/>
      <c r="B235" s="4"/>
      <c r="C235" s="210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211"/>
      <c r="S235" s="3"/>
      <c r="T235" s="3"/>
      <c r="U235" s="271"/>
      <c r="V235" s="272"/>
      <c r="W235" s="382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30" customHeight="1" x14ac:dyDescent="0.25">
      <c r="A236" s="1"/>
      <c r="B236" s="4"/>
      <c r="C236" s="210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211"/>
      <c r="S236" s="3"/>
      <c r="T236" s="3"/>
      <c r="U236" s="271"/>
      <c r="V236" s="272"/>
      <c r="W236" s="382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30" customHeight="1" x14ac:dyDescent="0.25">
      <c r="A237" s="1"/>
      <c r="B237" s="4"/>
      <c r="C237" s="210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211"/>
      <c r="S237" s="3"/>
      <c r="T237" s="3"/>
      <c r="U237" s="271"/>
      <c r="V237" s="272"/>
      <c r="W237" s="382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30" customHeight="1" x14ac:dyDescent="0.25">
      <c r="A238" s="1"/>
      <c r="B238" s="4"/>
      <c r="C238" s="43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1"/>
      <c r="Q238" s="1"/>
      <c r="R238" s="211"/>
      <c r="S238" s="3"/>
      <c r="T238" s="3"/>
      <c r="U238" s="271"/>
      <c r="V238" s="272"/>
      <c r="W238" s="382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30" customHeight="1" x14ac:dyDescent="0.25">
      <c r="A239" s="1"/>
      <c r="B239" s="4"/>
      <c r="C239" s="210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211"/>
      <c r="S239" s="3"/>
      <c r="T239" s="3"/>
      <c r="U239" s="271"/>
      <c r="V239" s="272"/>
      <c r="W239" s="382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30" customHeight="1" x14ac:dyDescent="0.25">
      <c r="A240" s="1"/>
      <c r="B240" s="4"/>
      <c r="C240" s="210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211"/>
      <c r="S240" s="3"/>
      <c r="T240" s="3"/>
      <c r="U240" s="271"/>
      <c r="V240" s="272"/>
      <c r="W240" s="382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30" customHeight="1" x14ac:dyDescent="0.25">
      <c r="A241" s="1"/>
      <c r="B241" s="4"/>
      <c r="C241" s="43"/>
      <c r="D241" s="31"/>
      <c r="E241" s="31"/>
      <c r="F241" s="31"/>
      <c r="G241" s="31"/>
      <c r="H241" s="31"/>
      <c r="I241" s="31"/>
      <c r="J241" s="31"/>
      <c r="K241" s="31"/>
      <c r="L241" s="31"/>
      <c r="M241" s="31"/>
      <c r="N241" s="31"/>
      <c r="O241" s="31"/>
      <c r="P241" s="1"/>
      <c r="Q241" s="1"/>
      <c r="R241" s="211"/>
      <c r="S241" s="3"/>
      <c r="T241" s="3"/>
      <c r="U241" s="271"/>
      <c r="V241" s="272"/>
      <c r="W241" s="382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30" customHeight="1" x14ac:dyDescent="0.25">
      <c r="A242" s="1"/>
      <c r="B242" s="4"/>
      <c r="C242" s="210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211"/>
      <c r="S242" s="3"/>
      <c r="T242" s="3"/>
      <c r="U242" s="271"/>
      <c r="V242" s="272"/>
      <c r="W242" s="382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30" customHeight="1" x14ac:dyDescent="0.25">
      <c r="A243" s="1"/>
      <c r="B243" s="4"/>
      <c r="C243" s="210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211"/>
      <c r="S243" s="3"/>
      <c r="T243" s="3"/>
      <c r="U243" s="271"/>
      <c r="V243" s="272"/>
      <c r="W243" s="382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30" customHeight="1" x14ac:dyDescent="0.25">
      <c r="A244" s="1"/>
      <c r="B244" s="4"/>
      <c r="C244" s="43"/>
      <c r="D244" s="31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1"/>
      <c r="Q244" s="1"/>
      <c r="R244" s="211"/>
      <c r="S244" s="3"/>
      <c r="T244" s="3"/>
      <c r="U244" s="271"/>
      <c r="V244" s="272"/>
      <c r="W244" s="382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30" customHeight="1" x14ac:dyDescent="0.25">
      <c r="A245" s="1"/>
      <c r="B245" s="4"/>
      <c r="C245" s="210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211"/>
      <c r="S245" s="3"/>
      <c r="T245" s="3"/>
      <c r="U245" s="271"/>
      <c r="V245" s="272"/>
      <c r="W245" s="382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30" customHeight="1" x14ac:dyDescent="0.25">
      <c r="A246" s="1"/>
      <c r="B246" s="4"/>
      <c r="C246" s="210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211"/>
      <c r="S246" s="3"/>
      <c r="T246" s="3"/>
      <c r="U246" s="271"/>
      <c r="V246" s="272"/>
      <c r="W246" s="382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30" customHeight="1" x14ac:dyDescent="0.25">
      <c r="A247" s="1"/>
      <c r="B247" s="4"/>
      <c r="C247" s="210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211"/>
      <c r="S247" s="3"/>
      <c r="T247" s="3"/>
      <c r="U247" s="271"/>
      <c r="V247" s="272"/>
      <c r="W247" s="382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30" customHeight="1" x14ac:dyDescent="0.25">
      <c r="A248" s="1"/>
      <c r="B248" s="4"/>
      <c r="C248" s="210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211"/>
      <c r="S248" s="3"/>
      <c r="T248" s="3"/>
      <c r="U248" s="271"/>
      <c r="V248" s="272"/>
      <c r="W248" s="382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30" customHeight="1" x14ac:dyDescent="0.25">
      <c r="A249" s="1"/>
      <c r="B249" s="4"/>
      <c r="C249" s="210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211"/>
      <c r="S249" s="3"/>
      <c r="T249" s="3"/>
      <c r="U249" s="271"/>
      <c r="V249" s="272"/>
      <c r="W249" s="382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30" customHeight="1" x14ac:dyDescent="0.25">
      <c r="A250" s="1"/>
      <c r="B250" s="4"/>
      <c r="C250" s="210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211"/>
      <c r="S250" s="3"/>
      <c r="T250" s="3"/>
      <c r="U250" s="271"/>
      <c r="V250" s="272"/>
      <c r="W250" s="382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30" customHeight="1" x14ac:dyDescent="0.25">
      <c r="A251" s="1"/>
      <c r="B251" s="4"/>
      <c r="C251" s="43"/>
      <c r="D251" s="31"/>
      <c r="E251" s="31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1"/>
      <c r="Q251" s="1"/>
      <c r="R251" s="211"/>
      <c r="S251" s="3"/>
      <c r="T251" s="3"/>
      <c r="U251" s="271"/>
      <c r="V251" s="272"/>
      <c r="W251" s="382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30" customHeight="1" x14ac:dyDescent="0.25">
      <c r="A252" s="1"/>
      <c r="B252" s="4"/>
      <c r="C252" s="210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211"/>
      <c r="S252" s="3"/>
      <c r="T252" s="3"/>
      <c r="U252" s="271"/>
      <c r="V252" s="272"/>
      <c r="W252" s="382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30" customHeight="1" x14ac:dyDescent="0.25">
      <c r="A253" s="1"/>
      <c r="B253" s="4"/>
      <c r="C253" s="210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211"/>
      <c r="S253" s="3"/>
      <c r="T253" s="3"/>
      <c r="U253" s="271"/>
      <c r="V253" s="272"/>
      <c r="W253" s="382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30" customHeight="1" x14ac:dyDescent="0.25">
      <c r="A254" s="1"/>
      <c r="B254" s="4"/>
      <c r="C254" s="43"/>
      <c r="D254" s="31"/>
      <c r="E254" s="31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1"/>
      <c r="Q254" s="1"/>
      <c r="R254" s="211"/>
      <c r="S254" s="3"/>
      <c r="T254" s="3"/>
      <c r="U254" s="271"/>
      <c r="V254" s="272"/>
      <c r="W254" s="382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30" customHeight="1" x14ac:dyDescent="0.25">
      <c r="A255" s="1"/>
      <c r="B255" s="4"/>
      <c r="C255" s="210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211"/>
      <c r="S255" s="3"/>
      <c r="T255" s="3"/>
      <c r="U255" s="271"/>
      <c r="V255" s="272"/>
      <c r="W255" s="382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30" customHeight="1" x14ac:dyDescent="0.25">
      <c r="A256" s="1"/>
      <c r="B256" s="4"/>
      <c r="C256" s="210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211"/>
      <c r="S256" s="3"/>
      <c r="T256" s="3"/>
      <c r="U256" s="271"/>
      <c r="V256" s="272"/>
      <c r="W256" s="382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30" customHeight="1" x14ac:dyDescent="0.25">
      <c r="A257" s="1"/>
      <c r="B257" s="4"/>
      <c r="C257" s="43"/>
      <c r="D257" s="31"/>
      <c r="E257" s="31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1"/>
      <c r="Q257" s="1"/>
      <c r="R257" s="211"/>
      <c r="S257" s="3"/>
      <c r="T257" s="3"/>
      <c r="U257" s="271"/>
      <c r="V257" s="272"/>
      <c r="W257" s="382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30" customHeight="1" x14ac:dyDescent="0.25">
      <c r="A258" s="1"/>
      <c r="B258" s="4"/>
      <c r="C258" s="210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211"/>
      <c r="S258" s="3"/>
      <c r="T258" s="3"/>
      <c r="U258" s="271"/>
      <c r="V258" s="272"/>
      <c r="W258" s="382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30" customHeight="1" x14ac:dyDescent="0.25">
      <c r="A259" s="1"/>
      <c r="B259" s="4"/>
      <c r="C259" s="210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211"/>
      <c r="S259" s="3"/>
      <c r="T259" s="3"/>
      <c r="U259" s="271"/>
      <c r="V259" s="272"/>
      <c r="W259" s="382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30" customHeight="1" x14ac:dyDescent="0.25">
      <c r="A260" s="1"/>
      <c r="B260" s="4"/>
      <c r="C260" s="210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211"/>
      <c r="S260" s="3"/>
      <c r="T260" s="3"/>
      <c r="U260" s="271"/>
      <c r="V260" s="272"/>
      <c r="W260" s="382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30" customHeight="1" x14ac:dyDescent="0.25">
      <c r="A261" s="1"/>
      <c r="B261" s="4"/>
      <c r="C261" s="210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211"/>
      <c r="S261" s="3"/>
      <c r="T261" s="3"/>
      <c r="U261" s="271"/>
      <c r="V261" s="272"/>
      <c r="W261" s="382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30" customHeight="1" x14ac:dyDescent="0.25">
      <c r="A262" s="1"/>
      <c r="B262" s="4"/>
      <c r="C262" s="43"/>
      <c r="D262" s="31"/>
      <c r="E262" s="31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1"/>
      <c r="Q262" s="1"/>
      <c r="R262" s="211"/>
      <c r="S262" s="3"/>
      <c r="T262" s="3"/>
      <c r="U262" s="271"/>
      <c r="V262" s="272"/>
      <c r="W262" s="382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30" customHeight="1" x14ac:dyDescent="0.25">
      <c r="A263" s="1"/>
      <c r="B263" s="4"/>
      <c r="C263" s="43"/>
      <c r="D263" s="31"/>
      <c r="E263" s="31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1"/>
      <c r="Q263" s="1"/>
      <c r="R263" s="211"/>
      <c r="S263" s="3"/>
      <c r="T263" s="3"/>
      <c r="U263" s="271"/>
      <c r="V263" s="272"/>
      <c r="W263" s="382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30" customHeight="1" x14ac:dyDescent="0.25">
      <c r="A264" s="1"/>
      <c r="B264" s="4"/>
      <c r="C264" s="210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211"/>
      <c r="S264" s="3"/>
      <c r="T264" s="3"/>
      <c r="U264" s="271"/>
      <c r="V264" s="272"/>
      <c r="W264" s="382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30" customHeight="1" x14ac:dyDescent="0.25">
      <c r="A265" s="1"/>
      <c r="B265" s="4"/>
      <c r="C265" s="210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211"/>
      <c r="S265" s="3"/>
      <c r="T265" s="3"/>
      <c r="U265" s="271"/>
      <c r="V265" s="272"/>
      <c r="W265" s="382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30" customHeight="1" x14ac:dyDescent="0.25">
      <c r="A266" s="1"/>
      <c r="B266" s="4"/>
      <c r="C266" s="210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211"/>
      <c r="S266" s="3"/>
      <c r="T266" s="3"/>
      <c r="U266" s="271"/>
      <c r="V266" s="272"/>
      <c r="W266" s="382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30" customHeight="1" x14ac:dyDescent="0.25">
      <c r="A267" s="1"/>
      <c r="B267" s="4"/>
      <c r="C267" s="210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211"/>
      <c r="S267" s="3"/>
      <c r="T267" s="3"/>
      <c r="U267" s="271"/>
      <c r="V267" s="272"/>
      <c r="W267" s="382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30" customHeight="1" x14ac:dyDescent="0.25">
      <c r="A268" s="1"/>
      <c r="B268" s="4"/>
      <c r="C268" s="210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211"/>
      <c r="S268" s="3"/>
      <c r="T268" s="3"/>
      <c r="U268" s="271"/>
      <c r="V268" s="272"/>
      <c r="W268" s="382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30" customHeight="1" x14ac:dyDescent="0.25">
      <c r="A269" s="1"/>
      <c r="B269" s="4"/>
      <c r="C269" s="210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211"/>
      <c r="S269" s="3"/>
      <c r="T269" s="3"/>
      <c r="U269" s="271"/>
      <c r="V269" s="272"/>
      <c r="W269" s="382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30" customHeight="1" x14ac:dyDescent="0.25">
      <c r="A270" s="1"/>
      <c r="B270" s="4"/>
      <c r="C270" s="210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211"/>
      <c r="S270" s="3"/>
      <c r="T270" s="3"/>
      <c r="U270" s="271"/>
      <c r="V270" s="272"/>
      <c r="W270" s="382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30" customHeight="1" x14ac:dyDescent="0.25">
      <c r="A271" s="1"/>
      <c r="B271" s="4"/>
      <c r="C271" s="210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211"/>
      <c r="S271" s="3"/>
      <c r="T271" s="3"/>
      <c r="U271" s="271"/>
      <c r="V271" s="272"/>
      <c r="W271" s="382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30" customHeight="1" x14ac:dyDescent="0.25">
      <c r="A272" s="1"/>
      <c r="B272" s="4"/>
      <c r="C272" s="210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211"/>
      <c r="S272" s="3"/>
      <c r="T272" s="3"/>
      <c r="U272" s="271"/>
      <c r="V272" s="272"/>
      <c r="W272" s="382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30" customHeight="1" x14ac:dyDescent="0.25">
      <c r="A273" s="1"/>
      <c r="B273" s="4"/>
      <c r="C273" s="210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211"/>
      <c r="S273" s="3"/>
      <c r="T273" s="3"/>
      <c r="U273" s="271"/>
      <c r="V273" s="272"/>
      <c r="W273" s="382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30" customHeight="1" x14ac:dyDescent="0.25">
      <c r="A274" s="1"/>
      <c r="B274" s="4"/>
      <c r="C274" s="210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211"/>
      <c r="S274" s="3"/>
      <c r="T274" s="3"/>
      <c r="U274" s="271"/>
      <c r="V274" s="272"/>
      <c r="W274" s="382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30" customHeight="1" x14ac:dyDescent="0.25">
      <c r="A275" s="1"/>
      <c r="B275" s="4"/>
      <c r="C275" s="210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211"/>
      <c r="S275" s="3"/>
      <c r="T275" s="3"/>
      <c r="U275" s="271"/>
      <c r="V275" s="272"/>
      <c r="W275" s="382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30" customHeight="1" x14ac:dyDescent="0.25">
      <c r="A276" s="1"/>
      <c r="B276" s="4"/>
      <c r="C276" s="210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211"/>
      <c r="S276" s="3"/>
      <c r="T276" s="3"/>
      <c r="U276" s="271"/>
      <c r="V276" s="272"/>
      <c r="W276" s="382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30" customHeight="1" x14ac:dyDescent="0.25">
      <c r="A277" s="1"/>
      <c r="B277" s="4"/>
      <c r="C277" s="210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211"/>
      <c r="S277" s="3"/>
      <c r="T277" s="3"/>
      <c r="U277" s="271"/>
      <c r="V277" s="272"/>
      <c r="W277" s="382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30" customHeight="1" x14ac:dyDescent="0.25">
      <c r="A278" s="1"/>
      <c r="B278" s="4"/>
      <c r="C278" s="210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211"/>
      <c r="S278" s="3"/>
      <c r="T278" s="3"/>
      <c r="U278" s="271"/>
      <c r="V278" s="272"/>
      <c r="W278" s="382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30" customHeight="1" x14ac:dyDescent="0.25">
      <c r="A279" s="1"/>
      <c r="B279" s="4"/>
      <c r="C279" s="210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211"/>
      <c r="S279" s="3"/>
      <c r="T279" s="3"/>
      <c r="U279" s="271"/>
      <c r="V279" s="272"/>
      <c r="W279" s="382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30" customHeight="1" x14ac:dyDescent="0.25">
      <c r="A280" s="1"/>
      <c r="B280" s="4"/>
      <c r="C280" s="210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211"/>
      <c r="S280" s="3"/>
      <c r="T280" s="3"/>
      <c r="U280" s="271"/>
      <c r="V280" s="272"/>
      <c r="W280" s="382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30" customHeight="1" x14ac:dyDescent="0.25">
      <c r="A281" s="1"/>
      <c r="B281" s="4"/>
      <c r="C281" s="210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211"/>
      <c r="S281" s="3"/>
      <c r="T281" s="3"/>
      <c r="U281" s="271"/>
      <c r="V281" s="272"/>
      <c r="W281" s="382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30" customHeight="1" x14ac:dyDescent="0.25">
      <c r="A282" s="1"/>
      <c r="B282" s="4"/>
      <c r="C282" s="210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211"/>
      <c r="S282" s="3"/>
      <c r="T282" s="3"/>
      <c r="U282" s="271"/>
      <c r="V282" s="272"/>
      <c r="W282" s="382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30" customHeight="1" x14ac:dyDescent="0.25">
      <c r="A283" s="1"/>
      <c r="B283" s="4"/>
      <c r="C283" s="210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211"/>
      <c r="S283" s="3"/>
      <c r="T283" s="3"/>
      <c r="U283" s="271"/>
      <c r="V283" s="272"/>
      <c r="W283" s="382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30" customHeight="1" x14ac:dyDescent="0.25">
      <c r="A284" s="1"/>
      <c r="B284" s="4"/>
      <c r="C284" s="210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211"/>
      <c r="S284" s="3"/>
      <c r="T284" s="3"/>
      <c r="U284" s="271"/>
      <c r="V284" s="272"/>
      <c r="W284" s="382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30" customHeight="1" x14ac:dyDescent="0.25">
      <c r="A285" s="1"/>
      <c r="B285" s="4"/>
      <c r="C285" s="210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211"/>
      <c r="S285" s="3"/>
      <c r="T285" s="3"/>
      <c r="U285" s="271"/>
      <c r="V285" s="272"/>
      <c r="W285" s="382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30" customHeight="1" x14ac:dyDescent="0.25">
      <c r="A286" s="1"/>
      <c r="B286" s="4"/>
      <c r="C286" s="210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211"/>
      <c r="S286" s="3"/>
      <c r="T286" s="3"/>
      <c r="U286" s="271"/>
      <c r="V286" s="272"/>
      <c r="W286" s="382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30" customHeight="1" x14ac:dyDescent="0.25">
      <c r="A287" s="1"/>
      <c r="B287" s="4"/>
      <c r="C287" s="210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211"/>
      <c r="S287" s="3"/>
      <c r="T287" s="3"/>
      <c r="U287" s="271"/>
      <c r="V287" s="272"/>
      <c r="W287" s="382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30" customHeight="1" x14ac:dyDescent="0.25">
      <c r="A288" s="1"/>
      <c r="B288" s="4"/>
      <c r="C288" s="210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211"/>
      <c r="S288" s="3"/>
      <c r="T288" s="3"/>
      <c r="U288" s="271"/>
      <c r="V288" s="272"/>
      <c r="W288" s="382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30" customHeight="1" x14ac:dyDescent="0.25">
      <c r="A289" s="1"/>
      <c r="B289" s="4"/>
      <c r="C289" s="210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211"/>
      <c r="S289" s="3"/>
      <c r="T289" s="3"/>
      <c r="U289" s="271"/>
      <c r="V289" s="272"/>
      <c r="W289" s="382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30" customHeight="1" x14ac:dyDescent="0.25">
      <c r="A290" s="1"/>
      <c r="B290" s="4"/>
      <c r="C290" s="210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211"/>
      <c r="S290" s="3"/>
      <c r="T290" s="3"/>
      <c r="U290" s="271"/>
      <c r="V290" s="272"/>
      <c r="W290" s="382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30" customHeight="1" x14ac:dyDescent="0.25">
      <c r="A291" s="1"/>
      <c r="B291" s="4"/>
      <c r="C291" s="210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211"/>
      <c r="S291" s="3"/>
      <c r="T291" s="3"/>
      <c r="U291" s="271"/>
      <c r="V291" s="272"/>
      <c r="W291" s="382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30" customHeight="1" x14ac:dyDescent="0.25">
      <c r="A292" s="1"/>
      <c r="B292" s="4"/>
      <c r="C292" s="210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211"/>
      <c r="S292" s="3"/>
      <c r="T292" s="3"/>
      <c r="U292" s="271"/>
      <c r="V292" s="272"/>
      <c r="W292" s="382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30" customHeight="1" x14ac:dyDescent="0.25">
      <c r="A293" s="1"/>
      <c r="B293" s="4"/>
      <c r="C293" s="210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211"/>
      <c r="S293" s="3"/>
      <c r="T293" s="3"/>
      <c r="U293" s="271"/>
      <c r="V293" s="272"/>
      <c r="W293" s="382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30" customHeight="1" x14ac:dyDescent="0.25">
      <c r="A294" s="1"/>
      <c r="B294" s="4"/>
      <c r="C294" s="210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211"/>
      <c r="S294" s="3"/>
      <c r="T294" s="3"/>
      <c r="U294" s="271"/>
      <c r="V294" s="272"/>
      <c r="W294" s="382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30" customHeight="1" x14ac:dyDescent="0.25">
      <c r="A295" s="1"/>
      <c r="B295" s="4"/>
      <c r="C295" s="210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211"/>
      <c r="S295" s="3"/>
      <c r="T295" s="3"/>
      <c r="U295" s="271"/>
      <c r="V295" s="272"/>
      <c r="W295" s="382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30" customHeight="1" x14ac:dyDescent="0.25">
      <c r="A296" s="1"/>
      <c r="B296" s="4"/>
      <c r="C296" s="210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211"/>
      <c r="S296" s="3"/>
      <c r="T296" s="3"/>
      <c r="U296" s="271"/>
      <c r="V296" s="272"/>
      <c r="W296" s="382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30" customHeight="1" x14ac:dyDescent="0.25">
      <c r="A297" s="1"/>
      <c r="B297" s="4"/>
      <c r="C297" s="210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211"/>
      <c r="S297" s="3"/>
      <c r="T297" s="3"/>
      <c r="U297" s="271"/>
      <c r="V297" s="272"/>
      <c r="W297" s="382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30" customHeight="1" x14ac:dyDescent="0.25">
      <c r="A298" s="1"/>
      <c r="B298" s="4"/>
      <c r="C298" s="210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211"/>
      <c r="S298" s="3"/>
      <c r="T298" s="3"/>
      <c r="U298" s="271"/>
      <c r="V298" s="272"/>
      <c r="W298" s="382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30" customHeight="1" x14ac:dyDescent="0.25">
      <c r="A299" s="1"/>
      <c r="B299" s="4"/>
      <c r="C299" s="210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211"/>
      <c r="S299" s="3"/>
      <c r="T299" s="3"/>
      <c r="U299" s="271"/>
      <c r="V299" s="272"/>
      <c r="W299" s="382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30" customHeight="1" x14ac:dyDescent="0.25">
      <c r="A300" s="1"/>
      <c r="B300" s="4"/>
      <c r="C300" s="210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211"/>
      <c r="S300" s="3"/>
      <c r="T300" s="3"/>
      <c r="U300" s="271"/>
      <c r="V300" s="272"/>
      <c r="W300" s="382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 ht="30" customHeight="1" x14ac:dyDescent="0.25">
      <c r="A301" s="1"/>
      <c r="B301" s="4"/>
      <c r="C301" s="210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211"/>
      <c r="S301" s="3"/>
      <c r="T301" s="3"/>
      <c r="U301" s="271"/>
      <c r="V301" s="272"/>
      <c r="W301" s="382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 ht="30" customHeight="1" x14ac:dyDescent="0.25">
      <c r="A302" s="1"/>
      <c r="B302" s="4"/>
      <c r="C302" s="210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211"/>
      <c r="S302" s="3"/>
      <c r="T302" s="3"/>
      <c r="U302" s="271"/>
      <c r="V302" s="272"/>
      <c r="W302" s="382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 ht="30" customHeight="1" x14ac:dyDescent="0.25">
      <c r="A303" s="1"/>
      <c r="B303" s="4"/>
      <c r="C303" s="210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211"/>
      <c r="S303" s="3"/>
      <c r="T303" s="3"/>
      <c r="U303" s="271"/>
      <c r="V303" s="272"/>
      <c r="W303" s="382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  <row r="304" spans="1:38" ht="30" customHeight="1" x14ac:dyDescent="0.25">
      <c r="A304" s="1"/>
      <c r="B304" s="4"/>
      <c r="C304" s="210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211"/>
      <c r="S304" s="3"/>
      <c r="T304" s="3"/>
      <c r="U304" s="271"/>
      <c r="V304" s="272"/>
      <c r="W304" s="382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</row>
    <row r="305" spans="1:38" ht="30" customHeight="1" x14ac:dyDescent="0.25">
      <c r="A305" s="1"/>
      <c r="B305" s="4"/>
      <c r="C305" s="210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211"/>
      <c r="S305" s="3"/>
      <c r="T305" s="3"/>
      <c r="U305" s="271"/>
      <c r="V305" s="272"/>
      <c r="W305" s="382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</row>
    <row r="306" spans="1:38" ht="30" customHeight="1" x14ac:dyDescent="0.25">
      <c r="A306" s="1"/>
      <c r="B306" s="4"/>
      <c r="C306" s="210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211"/>
      <c r="S306" s="3"/>
      <c r="T306" s="3"/>
      <c r="U306" s="271"/>
      <c r="V306" s="272"/>
      <c r="W306" s="382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</row>
    <row r="307" spans="1:38" ht="30" customHeight="1" x14ac:dyDescent="0.25">
      <c r="A307" s="1"/>
      <c r="B307" s="4"/>
      <c r="C307" s="210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211"/>
      <c r="S307" s="3"/>
      <c r="T307" s="3"/>
      <c r="U307" s="271"/>
      <c r="V307" s="272"/>
      <c r="W307" s="382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</row>
    <row r="308" spans="1:38" ht="30" customHeight="1" x14ac:dyDescent="0.25">
      <c r="A308" s="1"/>
      <c r="B308" s="4"/>
      <c r="C308" s="210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211"/>
      <c r="S308" s="3"/>
      <c r="T308" s="3"/>
      <c r="U308" s="271"/>
      <c r="V308" s="272"/>
      <c r="W308" s="382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</row>
    <row r="309" spans="1:38" ht="30" customHeight="1" x14ac:dyDescent="0.25">
      <c r="A309" s="1"/>
      <c r="B309" s="4"/>
      <c r="C309" s="210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211"/>
      <c r="S309" s="3"/>
      <c r="T309" s="3"/>
      <c r="U309" s="271"/>
      <c r="V309" s="272"/>
      <c r="W309" s="382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</row>
    <row r="310" spans="1:38" ht="30" customHeight="1" x14ac:dyDescent="0.25">
      <c r="A310" s="1"/>
      <c r="B310" s="4"/>
      <c r="C310" s="210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211"/>
      <c r="S310" s="3"/>
      <c r="T310" s="3"/>
      <c r="U310" s="271"/>
      <c r="V310" s="272"/>
      <c r="W310" s="382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</row>
    <row r="311" spans="1:38" ht="30" customHeight="1" x14ac:dyDescent="0.25">
      <c r="A311" s="1"/>
      <c r="B311" s="4"/>
      <c r="C311" s="210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211"/>
      <c r="S311" s="3"/>
      <c r="T311" s="3"/>
      <c r="U311" s="271"/>
      <c r="V311" s="272"/>
      <c r="W311" s="382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</row>
    <row r="312" spans="1:38" ht="30" customHeight="1" x14ac:dyDescent="0.25">
      <c r="A312" s="1"/>
      <c r="B312" s="4"/>
      <c r="C312" s="210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211"/>
      <c r="S312" s="3"/>
      <c r="T312" s="3"/>
      <c r="U312" s="271"/>
      <c r="V312" s="272"/>
      <c r="W312" s="382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</row>
    <row r="313" spans="1:38" ht="30" customHeight="1" x14ac:dyDescent="0.25">
      <c r="A313" s="1"/>
      <c r="B313" s="4"/>
      <c r="C313" s="210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211"/>
      <c r="S313" s="3"/>
      <c r="T313" s="3"/>
      <c r="U313" s="271"/>
      <c r="V313" s="272"/>
      <c r="W313" s="382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</row>
    <row r="314" spans="1:38" ht="30" customHeight="1" x14ac:dyDescent="0.25">
      <c r="A314" s="1"/>
      <c r="B314" s="4"/>
      <c r="C314" s="210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211"/>
      <c r="S314" s="3"/>
      <c r="T314" s="3"/>
      <c r="U314" s="271"/>
      <c r="V314" s="272"/>
      <c r="W314" s="382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</row>
    <row r="315" spans="1:38" ht="30" customHeight="1" x14ac:dyDescent="0.25">
      <c r="A315" s="1"/>
      <c r="B315" s="4"/>
      <c r="C315" s="210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211"/>
      <c r="S315" s="3"/>
      <c r="T315" s="3"/>
      <c r="U315" s="271"/>
      <c r="V315" s="272"/>
      <c r="W315" s="382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</row>
    <row r="316" spans="1:38" ht="30" customHeight="1" x14ac:dyDescent="0.25">
      <c r="A316" s="1"/>
      <c r="B316" s="4"/>
      <c r="C316" s="210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211"/>
      <c r="S316" s="3"/>
      <c r="T316" s="3"/>
      <c r="U316" s="271"/>
      <c r="V316" s="272"/>
      <c r="W316" s="382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</row>
    <row r="317" spans="1:38" ht="30" customHeight="1" x14ac:dyDescent="0.25">
      <c r="A317" s="1"/>
      <c r="B317" s="4"/>
      <c r="C317" s="210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211"/>
      <c r="S317" s="3"/>
      <c r="T317" s="3"/>
      <c r="U317" s="271"/>
      <c r="V317" s="272"/>
      <c r="W317" s="382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</row>
    <row r="318" spans="1:38" ht="30" customHeight="1" x14ac:dyDescent="0.25">
      <c r="A318" s="1"/>
      <c r="B318" s="4"/>
      <c r="C318" s="210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211"/>
      <c r="S318" s="3"/>
      <c r="T318" s="3"/>
      <c r="U318" s="271"/>
      <c r="V318" s="272"/>
      <c r="W318" s="382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</row>
    <row r="319" spans="1:38" ht="30" customHeight="1" x14ac:dyDescent="0.25">
      <c r="A319" s="1"/>
      <c r="B319" s="4"/>
      <c r="C319" s="210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211"/>
      <c r="S319" s="3"/>
      <c r="T319" s="3"/>
      <c r="U319" s="271"/>
      <c r="V319" s="272"/>
      <c r="W319" s="382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</row>
    <row r="320" spans="1:38" ht="30" customHeight="1" x14ac:dyDescent="0.25">
      <c r="A320" s="1"/>
      <c r="B320" s="4"/>
      <c r="C320" s="210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211"/>
      <c r="S320" s="3"/>
      <c r="T320" s="3"/>
      <c r="U320" s="271"/>
      <c r="V320" s="272"/>
      <c r="W320" s="382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</row>
    <row r="321" spans="1:38" ht="30" customHeight="1" x14ac:dyDescent="0.25">
      <c r="A321" s="1"/>
      <c r="B321" s="4"/>
      <c r="C321" s="210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211"/>
      <c r="S321" s="3"/>
      <c r="T321" s="3"/>
      <c r="U321" s="271"/>
      <c r="V321" s="272"/>
      <c r="W321" s="382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</row>
    <row r="322" spans="1:38" ht="30" customHeight="1" x14ac:dyDescent="0.25">
      <c r="A322" s="1"/>
      <c r="B322" s="4"/>
      <c r="C322" s="210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211"/>
      <c r="S322" s="3"/>
      <c r="T322" s="3"/>
      <c r="U322" s="271"/>
      <c r="V322" s="272"/>
      <c r="W322" s="382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</row>
    <row r="323" spans="1:38" ht="30" customHeight="1" x14ac:dyDescent="0.25">
      <c r="A323" s="1"/>
      <c r="B323" s="4"/>
      <c r="C323" s="210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211"/>
      <c r="S323" s="3"/>
      <c r="T323" s="3"/>
      <c r="U323" s="271"/>
      <c r="V323" s="272"/>
      <c r="W323" s="382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</row>
    <row r="324" spans="1:38" ht="30" customHeight="1" x14ac:dyDescent="0.25">
      <c r="A324" s="1"/>
      <c r="B324" s="4"/>
      <c r="C324" s="210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211"/>
      <c r="S324" s="3"/>
      <c r="T324" s="3"/>
      <c r="U324" s="271"/>
      <c r="V324" s="272"/>
      <c r="W324" s="382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</row>
    <row r="325" spans="1:38" ht="30" customHeight="1" x14ac:dyDescent="0.25">
      <c r="A325" s="1"/>
      <c r="B325" s="4"/>
      <c r="C325" s="210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211"/>
      <c r="S325" s="3"/>
      <c r="T325" s="3"/>
      <c r="U325" s="271"/>
      <c r="V325" s="272"/>
      <c r="W325" s="382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</row>
    <row r="326" spans="1:38" ht="30" customHeight="1" x14ac:dyDescent="0.25">
      <c r="A326" s="1"/>
      <c r="B326" s="4"/>
      <c r="C326" s="210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211"/>
      <c r="S326" s="3"/>
      <c r="T326" s="3"/>
      <c r="U326" s="271"/>
      <c r="V326" s="272"/>
      <c r="W326" s="382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</row>
    <row r="327" spans="1:38" ht="30" customHeight="1" x14ac:dyDescent="0.25">
      <c r="A327" s="1"/>
      <c r="B327" s="4"/>
      <c r="C327" s="210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211"/>
      <c r="S327" s="3"/>
      <c r="T327" s="3"/>
      <c r="U327" s="271"/>
      <c r="V327" s="272"/>
      <c r="W327" s="382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</row>
    <row r="328" spans="1:38" ht="30" customHeight="1" x14ac:dyDescent="0.25">
      <c r="A328" s="1"/>
      <c r="B328" s="4"/>
      <c r="C328" s="210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211"/>
      <c r="S328" s="3"/>
      <c r="T328" s="3"/>
      <c r="U328" s="271"/>
      <c r="V328" s="272"/>
      <c r="W328" s="382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</row>
    <row r="329" spans="1:38" ht="30" customHeight="1" x14ac:dyDescent="0.25">
      <c r="A329" s="1"/>
      <c r="B329" s="4"/>
      <c r="C329" s="210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211"/>
      <c r="S329" s="3"/>
      <c r="T329" s="3"/>
      <c r="U329" s="271"/>
      <c r="V329" s="272"/>
      <c r="W329" s="382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</row>
    <row r="330" spans="1:38" ht="30" customHeight="1" x14ac:dyDescent="0.25">
      <c r="A330" s="1"/>
      <c r="B330" s="4"/>
      <c r="C330" s="210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211"/>
      <c r="S330" s="3"/>
      <c r="T330" s="3"/>
      <c r="U330" s="271"/>
      <c r="V330" s="272"/>
      <c r="W330" s="382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</row>
    <row r="331" spans="1:38" ht="30" customHeight="1" x14ac:dyDescent="0.25">
      <c r="A331" s="1"/>
      <c r="B331" s="4"/>
      <c r="C331" s="210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211"/>
      <c r="S331" s="3"/>
      <c r="T331" s="3"/>
      <c r="U331" s="271"/>
      <c r="V331" s="272"/>
      <c r="W331" s="382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</row>
    <row r="332" spans="1:38" ht="30" customHeight="1" x14ac:dyDescent="0.25">
      <c r="A332" s="1"/>
      <c r="B332" s="4"/>
      <c r="C332" s="210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211"/>
      <c r="S332" s="3"/>
      <c r="T332" s="3"/>
      <c r="U332" s="271"/>
      <c r="V332" s="272"/>
      <c r="W332" s="382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</row>
    <row r="333" spans="1:38" ht="30" customHeight="1" x14ac:dyDescent="0.25">
      <c r="A333" s="1"/>
      <c r="B333" s="4"/>
      <c r="C333" s="210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211"/>
      <c r="S333" s="3"/>
      <c r="T333" s="3"/>
      <c r="U333" s="271"/>
      <c r="V333" s="272"/>
      <c r="W333" s="382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</row>
    <row r="334" spans="1:38" ht="30" customHeight="1" x14ac:dyDescent="0.25">
      <c r="A334" s="1"/>
      <c r="B334" s="4"/>
      <c r="C334" s="210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211"/>
      <c r="S334" s="3"/>
      <c r="T334" s="3"/>
      <c r="U334" s="271"/>
      <c r="V334" s="272"/>
      <c r="W334" s="382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</row>
    <row r="335" spans="1:38" ht="30" customHeight="1" x14ac:dyDescent="0.25">
      <c r="A335" s="1"/>
      <c r="B335" s="4"/>
      <c r="C335" s="210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211"/>
      <c r="S335" s="3"/>
      <c r="T335" s="3"/>
      <c r="U335" s="271"/>
      <c r="V335" s="272"/>
      <c r="W335" s="382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</row>
    <row r="336" spans="1:38" ht="30" customHeight="1" x14ac:dyDescent="0.25">
      <c r="A336" s="1"/>
      <c r="B336" s="4"/>
      <c r="C336" s="210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211"/>
      <c r="S336" s="3"/>
      <c r="T336" s="3"/>
      <c r="U336" s="271"/>
      <c r="V336" s="272"/>
      <c r="W336" s="382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</row>
    <row r="337" spans="1:38" ht="30" customHeight="1" x14ac:dyDescent="0.25">
      <c r="A337" s="1"/>
      <c r="B337" s="4"/>
      <c r="C337" s="210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211"/>
      <c r="S337" s="3"/>
      <c r="T337" s="3"/>
      <c r="U337" s="271"/>
      <c r="V337" s="272"/>
      <c r="W337" s="382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</row>
    <row r="338" spans="1:38" ht="30" customHeight="1" x14ac:dyDescent="0.25">
      <c r="A338" s="1"/>
      <c r="B338" s="4"/>
      <c r="C338" s="210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211"/>
      <c r="S338" s="3"/>
      <c r="T338" s="3"/>
      <c r="U338" s="271"/>
      <c r="V338" s="272"/>
      <c r="W338" s="382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</row>
    <row r="339" spans="1:38" ht="30" customHeight="1" x14ac:dyDescent="0.25">
      <c r="A339" s="1"/>
      <c r="B339" s="4"/>
      <c r="C339" s="210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211"/>
      <c r="S339" s="3"/>
      <c r="T339" s="3"/>
      <c r="U339" s="271"/>
      <c r="V339" s="272"/>
      <c r="W339" s="382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</row>
    <row r="340" spans="1:38" ht="30" customHeight="1" x14ac:dyDescent="0.25">
      <c r="A340" s="1"/>
      <c r="B340" s="4"/>
      <c r="C340" s="210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211"/>
      <c r="S340" s="3"/>
      <c r="T340" s="3"/>
      <c r="U340" s="271"/>
      <c r="V340" s="272"/>
      <c r="W340" s="382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</row>
    <row r="341" spans="1:38" ht="30" customHeight="1" x14ac:dyDescent="0.25">
      <c r="A341" s="1"/>
      <c r="B341" s="4"/>
      <c r="C341" s="210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211"/>
      <c r="S341" s="3"/>
      <c r="T341" s="3"/>
      <c r="U341" s="271"/>
      <c r="V341" s="272"/>
      <c r="W341" s="382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</row>
    <row r="342" spans="1:38" ht="30" customHeight="1" x14ac:dyDescent="0.25">
      <c r="A342" s="1"/>
      <c r="B342" s="4"/>
      <c r="C342" s="210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211"/>
      <c r="S342" s="3"/>
      <c r="T342" s="3"/>
      <c r="U342" s="271"/>
      <c r="V342" s="272"/>
      <c r="W342" s="382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</row>
    <row r="343" spans="1:38" ht="30" customHeight="1" x14ac:dyDescent="0.25">
      <c r="A343" s="1"/>
      <c r="B343" s="4"/>
      <c r="C343" s="210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211"/>
      <c r="S343" s="3"/>
      <c r="T343" s="3"/>
      <c r="U343" s="271"/>
      <c r="V343" s="272"/>
      <c r="W343" s="382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</row>
    <row r="344" spans="1:38" ht="30" customHeight="1" x14ac:dyDescent="0.25">
      <c r="A344" s="1"/>
      <c r="B344" s="4"/>
      <c r="C344" s="210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211"/>
      <c r="S344" s="3"/>
      <c r="T344" s="3"/>
      <c r="U344" s="271"/>
      <c r="V344" s="272"/>
      <c r="W344" s="382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</row>
    <row r="345" spans="1:38" ht="30" customHeight="1" x14ac:dyDescent="0.25">
      <c r="A345" s="1"/>
      <c r="B345" s="4"/>
      <c r="C345" s="210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211"/>
      <c r="S345" s="3"/>
      <c r="T345" s="3"/>
      <c r="U345" s="271"/>
      <c r="V345" s="272"/>
      <c r="W345" s="382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</row>
    <row r="346" spans="1:38" ht="30" customHeight="1" x14ac:dyDescent="0.25">
      <c r="A346" s="1"/>
      <c r="B346" s="4"/>
      <c r="C346" s="210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211"/>
      <c r="S346" s="3"/>
      <c r="T346" s="3"/>
      <c r="U346" s="271"/>
      <c r="V346" s="272"/>
      <c r="W346" s="382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</row>
    <row r="347" spans="1:38" ht="30" customHeight="1" x14ac:dyDescent="0.25">
      <c r="A347" s="1"/>
      <c r="B347" s="4"/>
      <c r="C347" s="210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211"/>
      <c r="S347" s="3"/>
      <c r="T347" s="3"/>
      <c r="U347" s="271"/>
      <c r="V347" s="272"/>
      <c r="W347" s="382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</row>
    <row r="348" spans="1:38" ht="30" customHeight="1" x14ac:dyDescent="0.25">
      <c r="A348" s="1"/>
      <c r="B348" s="4"/>
      <c r="C348" s="210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211"/>
      <c r="S348" s="3"/>
      <c r="T348" s="3"/>
      <c r="U348" s="271"/>
      <c r="V348" s="272"/>
      <c r="W348" s="382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</row>
    <row r="349" spans="1:38" ht="30" customHeight="1" x14ac:dyDescent="0.25">
      <c r="A349" s="1"/>
      <c r="B349" s="4"/>
      <c r="C349" s="210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211"/>
      <c r="S349" s="3"/>
      <c r="T349" s="3"/>
      <c r="U349" s="271"/>
      <c r="V349" s="272"/>
      <c r="W349" s="382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</row>
    <row r="350" spans="1:38" ht="30" customHeight="1" x14ac:dyDescent="0.25">
      <c r="A350" s="1"/>
      <c r="B350" s="4"/>
      <c r="C350" s="210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211"/>
      <c r="S350" s="3"/>
      <c r="T350" s="3"/>
      <c r="U350" s="271"/>
      <c r="V350" s="272"/>
      <c r="W350" s="382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</row>
    <row r="351" spans="1:38" ht="30" customHeight="1" x14ac:dyDescent="0.25">
      <c r="A351" s="1"/>
      <c r="B351" s="4"/>
      <c r="C351" s="210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211"/>
      <c r="S351" s="3"/>
      <c r="T351" s="3"/>
      <c r="U351" s="271"/>
      <c r="V351" s="272"/>
      <c r="W351" s="382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</row>
    <row r="352" spans="1:38" ht="30" customHeight="1" x14ac:dyDescent="0.25">
      <c r="A352" s="1"/>
      <c r="B352" s="4"/>
      <c r="C352" s="210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211"/>
      <c r="S352" s="3"/>
      <c r="T352" s="3"/>
      <c r="U352" s="271"/>
      <c r="V352" s="272"/>
      <c r="W352" s="382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</row>
    <row r="353" spans="1:38" ht="30" customHeight="1" x14ac:dyDescent="0.25">
      <c r="A353" s="1"/>
      <c r="B353" s="4"/>
      <c r="C353" s="210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211"/>
      <c r="S353" s="3"/>
      <c r="T353" s="3"/>
      <c r="U353" s="271"/>
      <c r="V353" s="272"/>
      <c r="W353" s="382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</row>
    <row r="354" spans="1:38" ht="30" customHeight="1" x14ac:dyDescent="0.25">
      <c r="A354" s="1"/>
      <c r="B354" s="4"/>
      <c r="C354" s="210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211"/>
      <c r="S354" s="3"/>
      <c r="T354" s="3"/>
      <c r="U354" s="271"/>
      <c r="V354" s="272"/>
      <c r="W354" s="382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</row>
    <row r="355" spans="1:38" ht="30" customHeight="1" x14ac:dyDescent="0.25">
      <c r="A355" s="1"/>
      <c r="B355" s="4"/>
      <c r="C355" s="210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211"/>
      <c r="S355" s="3"/>
      <c r="T355" s="3"/>
      <c r="U355" s="271"/>
      <c r="V355" s="272"/>
      <c r="W355" s="382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</row>
    <row r="356" spans="1:38" ht="30" customHeight="1" x14ac:dyDescent="0.25">
      <c r="A356" s="1"/>
      <c r="B356" s="4"/>
      <c r="C356" s="210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211"/>
      <c r="S356" s="3"/>
      <c r="T356" s="3"/>
      <c r="U356" s="271"/>
      <c r="V356" s="272"/>
      <c r="W356" s="382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</row>
    <row r="357" spans="1:38" ht="30" customHeight="1" x14ac:dyDescent="0.25">
      <c r="A357" s="1"/>
      <c r="B357" s="4"/>
      <c r="C357" s="210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211"/>
      <c r="S357" s="3"/>
      <c r="T357" s="3"/>
      <c r="U357" s="271"/>
      <c r="V357" s="272"/>
      <c r="W357" s="382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</row>
    <row r="358" spans="1:38" ht="30" customHeight="1" x14ac:dyDescent="0.25">
      <c r="A358" s="1"/>
      <c r="B358" s="4"/>
      <c r="C358" s="210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211"/>
      <c r="S358" s="3"/>
      <c r="T358" s="3"/>
      <c r="U358" s="271"/>
      <c r="V358" s="272"/>
      <c r="W358" s="382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</row>
    <row r="359" spans="1:38" ht="30" customHeight="1" x14ac:dyDescent="0.25">
      <c r="A359" s="1"/>
      <c r="B359" s="4"/>
      <c r="C359" s="210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211"/>
      <c r="S359" s="3"/>
      <c r="T359" s="3"/>
      <c r="U359" s="271"/>
      <c r="V359" s="272"/>
      <c r="W359" s="382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</row>
    <row r="360" spans="1:38" ht="15.75" customHeight="1" x14ac:dyDescent="0.25">
      <c r="V360" s="273"/>
    </row>
    <row r="361" spans="1:38" ht="15.75" customHeight="1" x14ac:dyDescent="0.25">
      <c r="V361" s="273"/>
    </row>
    <row r="362" spans="1:38" ht="15.75" customHeight="1" x14ac:dyDescent="0.25">
      <c r="V362" s="273"/>
    </row>
    <row r="363" spans="1:38" ht="15.75" customHeight="1" x14ac:dyDescent="0.25">
      <c r="V363" s="273"/>
    </row>
    <row r="364" spans="1:38" ht="15.75" customHeight="1" x14ac:dyDescent="0.25">
      <c r="V364" s="273"/>
    </row>
    <row r="365" spans="1:38" ht="15.75" customHeight="1" x14ac:dyDescent="0.25">
      <c r="V365" s="273"/>
    </row>
    <row r="366" spans="1:38" ht="15.75" customHeight="1" x14ac:dyDescent="0.25">
      <c r="V366" s="273"/>
    </row>
    <row r="367" spans="1:38" ht="15.75" customHeight="1" x14ac:dyDescent="0.25">
      <c r="V367" s="273"/>
    </row>
    <row r="368" spans="1:38" ht="15.75" customHeight="1" x14ac:dyDescent="0.25">
      <c r="V368" s="273"/>
    </row>
    <row r="369" spans="22:22" ht="15.75" customHeight="1" x14ac:dyDescent="0.25">
      <c r="V369" s="273"/>
    </row>
    <row r="370" spans="22:22" ht="15.75" customHeight="1" x14ac:dyDescent="0.25">
      <c r="V370" s="273"/>
    </row>
    <row r="371" spans="22:22" ht="15.75" customHeight="1" x14ac:dyDescent="0.25">
      <c r="V371" s="273"/>
    </row>
    <row r="372" spans="22:22" ht="15.75" customHeight="1" x14ac:dyDescent="0.25">
      <c r="V372" s="273"/>
    </row>
    <row r="373" spans="22:22" ht="15.75" customHeight="1" x14ac:dyDescent="0.25">
      <c r="V373" s="273"/>
    </row>
    <row r="374" spans="22:22" ht="15.75" customHeight="1" x14ac:dyDescent="0.25">
      <c r="V374" s="273"/>
    </row>
    <row r="375" spans="22:22" ht="15.75" customHeight="1" x14ac:dyDescent="0.25">
      <c r="V375" s="273"/>
    </row>
    <row r="376" spans="22:22" ht="15.75" customHeight="1" x14ac:dyDescent="0.25">
      <c r="V376" s="273"/>
    </row>
    <row r="377" spans="22:22" ht="15.75" customHeight="1" x14ac:dyDescent="0.25">
      <c r="V377" s="273"/>
    </row>
    <row r="378" spans="22:22" ht="15.75" customHeight="1" x14ac:dyDescent="0.25">
      <c r="V378" s="273"/>
    </row>
    <row r="379" spans="22:22" ht="15.75" customHeight="1" x14ac:dyDescent="0.25">
      <c r="V379" s="273"/>
    </row>
    <row r="380" spans="22:22" ht="15.75" customHeight="1" x14ac:dyDescent="0.25">
      <c r="V380" s="273"/>
    </row>
    <row r="381" spans="22:22" ht="15.75" customHeight="1" x14ac:dyDescent="0.25">
      <c r="V381" s="273"/>
    </row>
    <row r="382" spans="22:22" ht="15.75" customHeight="1" x14ac:dyDescent="0.25">
      <c r="V382" s="273"/>
    </row>
    <row r="383" spans="22:22" ht="15.75" customHeight="1" x14ac:dyDescent="0.25">
      <c r="V383" s="273"/>
    </row>
    <row r="384" spans="22:22" ht="15.75" customHeight="1" x14ac:dyDescent="0.25">
      <c r="V384" s="273"/>
    </row>
    <row r="385" spans="22:22" ht="15.75" customHeight="1" x14ac:dyDescent="0.25">
      <c r="V385" s="273"/>
    </row>
    <row r="386" spans="22:22" ht="15.75" customHeight="1" x14ac:dyDescent="0.25">
      <c r="V386" s="273"/>
    </row>
    <row r="387" spans="22:22" ht="15.75" customHeight="1" x14ac:dyDescent="0.25">
      <c r="V387" s="273"/>
    </row>
    <row r="388" spans="22:22" ht="15.75" customHeight="1" x14ac:dyDescent="0.25">
      <c r="V388" s="273"/>
    </row>
    <row r="389" spans="22:22" ht="15.75" customHeight="1" x14ac:dyDescent="0.25">
      <c r="V389" s="273"/>
    </row>
    <row r="390" spans="22:22" ht="15.75" customHeight="1" x14ac:dyDescent="0.25">
      <c r="V390" s="273"/>
    </row>
    <row r="391" spans="22:22" ht="15.75" customHeight="1" x14ac:dyDescent="0.25">
      <c r="V391" s="273"/>
    </row>
    <row r="392" spans="22:22" ht="15.75" customHeight="1" x14ac:dyDescent="0.25">
      <c r="V392" s="273"/>
    </row>
    <row r="393" spans="22:22" ht="15.75" customHeight="1" x14ac:dyDescent="0.25">
      <c r="V393" s="273"/>
    </row>
    <row r="394" spans="22:22" ht="15.75" customHeight="1" x14ac:dyDescent="0.25">
      <c r="V394" s="273"/>
    </row>
    <row r="395" spans="22:22" ht="15.75" customHeight="1" x14ac:dyDescent="0.25">
      <c r="V395" s="273"/>
    </row>
    <row r="396" spans="22:22" ht="15.75" customHeight="1" x14ac:dyDescent="0.25">
      <c r="V396" s="273"/>
    </row>
    <row r="397" spans="22:22" ht="15.75" customHeight="1" x14ac:dyDescent="0.25">
      <c r="V397" s="273"/>
    </row>
    <row r="398" spans="22:22" ht="15.75" customHeight="1" x14ac:dyDescent="0.25">
      <c r="V398" s="273"/>
    </row>
    <row r="399" spans="22:22" ht="15.75" customHeight="1" x14ac:dyDescent="0.25">
      <c r="V399" s="273"/>
    </row>
    <row r="400" spans="22:22" ht="15.75" customHeight="1" x14ac:dyDescent="0.25">
      <c r="V400" s="273"/>
    </row>
    <row r="401" spans="22:22" ht="15.75" customHeight="1" x14ac:dyDescent="0.25">
      <c r="V401" s="273"/>
    </row>
    <row r="402" spans="22:22" ht="15.75" customHeight="1" x14ac:dyDescent="0.25">
      <c r="V402" s="273"/>
    </row>
    <row r="403" spans="22:22" ht="15.75" customHeight="1" x14ac:dyDescent="0.25">
      <c r="V403" s="273"/>
    </row>
    <row r="404" spans="22:22" ht="15.75" customHeight="1" x14ac:dyDescent="0.25">
      <c r="V404" s="273"/>
    </row>
    <row r="405" spans="22:22" ht="15.75" customHeight="1" x14ac:dyDescent="0.25">
      <c r="V405" s="273"/>
    </row>
    <row r="406" spans="22:22" ht="15.75" customHeight="1" x14ac:dyDescent="0.25">
      <c r="V406" s="273"/>
    </row>
    <row r="407" spans="22:22" ht="15.75" customHeight="1" x14ac:dyDescent="0.25">
      <c r="V407" s="273"/>
    </row>
    <row r="408" spans="22:22" ht="15.75" customHeight="1" x14ac:dyDescent="0.25">
      <c r="V408" s="273"/>
    </row>
    <row r="409" spans="22:22" ht="15.75" customHeight="1" x14ac:dyDescent="0.25">
      <c r="V409" s="273"/>
    </row>
    <row r="410" spans="22:22" ht="15.75" customHeight="1" x14ac:dyDescent="0.25">
      <c r="V410" s="273"/>
    </row>
    <row r="411" spans="22:22" ht="15.75" customHeight="1" x14ac:dyDescent="0.25">
      <c r="V411" s="273"/>
    </row>
    <row r="412" spans="22:22" ht="15.75" customHeight="1" x14ac:dyDescent="0.25">
      <c r="V412" s="273"/>
    </row>
    <row r="413" spans="22:22" ht="15.75" customHeight="1" x14ac:dyDescent="0.25">
      <c r="V413" s="273"/>
    </row>
    <row r="414" spans="22:22" ht="15.75" customHeight="1" x14ac:dyDescent="0.25">
      <c r="V414" s="273"/>
    </row>
    <row r="415" spans="22:22" ht="15.75" customHeight="1" x14ac:dyDescent="0.25">
      <c r="V415" s="273"/>
    </row>
    <row r="416" spans="22:22" ht="15.75" customHeight="1" x14ac:dyDescent="0.25">
      <c r="V416" s="273"/>
    </row>
    <row r="417" spans="22:22" ht="15.75" customHeight="1" x14ac:dyDescent="0.25">
      <c r="V417" s="273"/>
    </row>
    <row r="418" spans="22:22" ht="15.75" customHeight="1" x14ac:dyDescent="0.25">
      <c r="V418" s="273"/>
    </row>
    <row r="419" spans="22:22" ht="15.75" customHeight="1" x14ac:dyDescent="0.25">
      <c r="V419" s="273"/>
    </row>
    <row r="420" spans="22:22" ht="15.75" customHeight="1" x14ac:dyDescent="0.25">
      <c r="V420" s="273"/>
    </row>
    <row r="421" spans="22:22" ht="15.75" customHeight="1" x14ac:dyDescent="0.25">
      <c r="V421" s="273"/>
    </row>
    <row r="422" spans="22:22" ht="15.75" customHeight="1" x14ac:dyDescent="0.25">
      <c r="V422" s="273"/>
    </row>
    <row r="423" spans="22:22" ht="15.75" customHeight="1" x14ac:dyDescent="0.25">
      <c r="V423" s="273"/>
    </row>
    <row r="424" spans="22:22" ht="15.75" customHeight="1" x14ac:dyDescent="0.25">
      <c r="V424" s="273"/>
    </row>
    <row r="425" spans="22:22" ht="15.75" customHeight="1" x14ac:dyDescent="0.25">
      <c r="V425" s="273"/>
    </row>
    <row r="426" spans="22:22" ht="15.75" customHeight="1" x14ac:dyDescent="0.25">
      <c r="V426" s="273"/>
    </row>
    <row r="427" spans="22:22" ht="15.75" customHeight="1" x14ac:dyDescent="0.25">
      <c r="V427" s="273"/>
    </row>
    <row r="428" spans="22:22" ht="15.75" customHeight="1" x14ac:dyDescent="0.25">
      <c r="V428" s="273"/>
    </row>
    <row r="429" spans="22:22" ht="15.75" customHeight="1" x14ac:dyDescent="0.25">
      <c r="V429" s="273"/>
    </row>
    <row r="430" spans="22:22" ht="15.75" customHeight="1" x14ac:dyDescent="0.25">
      <c r="V430" s="273"/>
    </row>
    <row r="431" spans="22:22" ht="15.75" customHeight="1" x14ac:dyDescent="0.25">
      <c r="V431" s="273"/>
    </row>
    <row r="432" spans="22:22" ht="15.75" customHeight="1" x14ac:dyDescent="0.25">
      <c r="V432" s="273"/>
    </row>
    <row r="433" spans="22:22" ht="15.75" customHeight="1" x14ac:dyDescent="0.25">
      <c r="V433" s="273"/>
    </row>
    <row r="434" spans="22:22" ht="15.75" customHeight="1" x14ac:dyDescent="0.25">
      <c r="V434" s="273"/>
    </row>
    <row r="435" spans="22:22" ht="15.75" customHeight="1" x14ac:dyDescent="0.25">
      <c r="V435" s="273"/>
    </row>
    <row r="436" spans="22:22" ht="15.75" customHeight="1" x14ac:dyDescent="0.25">
      <c r="V436" s="273"/>
    </row>
    <row r="437" spans="22:22" ht="15.75" customHeight="1" x14ac:dyDescent="0.25">
      <c r="V437" s="273"/>
    </row>
    <row r="438" spans="22:22" ht="15.75" customHeight="1" x14ac:dyDescent="0.25">
      <c r="V438" s="273"/>
    </row>
    <row r="439" spans="22:22" ht="15.75" customHeight="1" x14ac:dyDescent="0.25">
      <c r="V439" s="273"/>
    </row>
    <row r="440" spans="22:22" ht="15.75" customHeight="1" x14ac:dyDescent="0.25">
      <c r="V440" s="273"/>
    </row>
    <row r="441" spans="22:22" ht="15.75" customHeight="1" x14ac:dyDescent="0.25">
      <c r="V441" s="273"/>
    </row>
    <row r="442" spans="22:22" ht="15.75" customHeight="1" x14ac:dyDescent="0.25">
      <c r="V442" s="273"/>
    </row>
    <row r="443" spans="22:22" ht="15.75" customHeight="1" x14ac:dyDescent="0.25">
      <c r="V443" s="273"/>
    </row>
    <row r="444" spans="22:22" ht="15.75" customHeight="1" x14ac:dyDescent="0.25">
      <c r="V444" s="273"/>
    </row>
    <row r="445" spans="22:22" ht="15.75" customHeight="1" x14ac:dyDescent="0.25">
      <c r="V445" s="273"/>
    </row>
    <row r="446" spans="22:22" ht="15.75" customHeight="1" x14ac:dyDescent="0.25">
      <c r="V446" s="273"/>
    </row>
    <row r="447" spans="22:22" ht="15.75" customHeight="1" x14ac:dyDescent="0.25">
      <c r="V447" s="273"/>
    </row>
    <row r="448" spans="22:22" ht="15.75" customHeight="1" x14ac:dyDescent="0.25">
      <c r="V448" s="273"/>
    </row>
    <row r="449" spans="22:22" ht="15.75" customHeight="1" x14ac:dyDescent="0.25">
      <c r="V449" s="273"/>
    </row>
    <row r="450" spans="22:22" ht="15.75" customHeight="1" x14ac:dyDescent="0.25">
      <c r="V450" s="273"/>
    </row>
    <row r="451" spans="22:22" ht="15.75" customHeight="1" x14ac:dyDescent="0.25">
      <c r="V451" s="273"/>
    </row>
    <row r="452" spans="22:22" ht="15.75" customHeight="1" x14ac:dyDescent="0.25">
      <c r="V452" s="273"/>
    </row>
    <row r="453" spans="22:22" ht="15.75" customHeight="1" x14ac:dyDescent="0.25">
      <c r="V453" s="273"/>
    </row>
    <row r="454" spans="22:22" ht="15.75" customHeight="1" x14ac:dyDescent="0.25">
      <c r="V454" s="273"/>
    </row>
    <row r="455" spans="22:22" ht="15.75" customHeight="1" x14ac:dyDescent="0.25">
      <c r="V455" s="273"/>
    </row>
    <row r="456" spans="22:22" ht="15.75" customHeight="1" x14ac:dyDescent="0.25">
      <c r="V456" s="273"/>
    </row>
    <row r="457" spans="22:22" ht="15.75" customHeight="1" x14ac:dyDescent="0.25">
      <c r="V457" s="273"/>
    </row>
    <row r="458" spans="22:22" ht="15.75" customHeight="1" x14ac:dyDescent="0.25">
      <c r="V458" s="273"/>
    </row>
    <row r="459" spans="22:22" ht="15.75" customHeight="1" x14ac:dyDescent="0.25">
      <c r="V459" s="273"/>
    </row>
    <row r="460" spans="22:22" ht="15.75" customHeight="1" x14ac:dyDescent="0.25">
      <c r="V460" s="273"/>
    </row>
    <row r="461" spans="22:22" ht="15.75" customHeight="1" x14ac:dyDescent="0.25">
      <c r="V461" s="273"/>
    </row>
    <row r="462" spans="22:22" ht="15.75" customHeight="1" x14ac:dyDescent="0.25">
      <c r="V462" s="273"/>
    </row>
    <row r="463" spans="22:22" ht="15.75" customHeight="1" x14ac:dyDescent="0.25">
      <c r="V463" s="273"/>
    </row>
    <row r="464" spans="22:22" ht="15.75" customHeight="1" x14ac:dyDescent="0.25">
      <c r="V464" s="273"/>
    </row>
    <row r="465" spans="22:22" ht="15.75" customHeight="1" x14ac:dyDescent="0.25">
      <c r="V465" s="273"/>
    </row>
    <row r="466" spans="22:22" ht="15.75" customHeight="1" x14ac:dyDescent="0.25">
      <c r="V466" s="273"/>
    </row>
    <row r="467" spans="22:22" ht="15.75" customHeight="1" x14ac:dyDescent="0.25">
      <c r="V467" s="273"/>
    </row>
    <row r="468" spans="22:22" ht="15.75" customHeight="1" x14ac:dyDescent="0.25">
      <c r="V468" s="273"/>
    </row>
    <row r="469" spans="22:22" ht="15.75" customHeight="1" x14ac:dyDescent="0.25">
      <c r="V469" s="273"/>
    </row>
    <row r="470" spans="22:22" ht="15.75" customHeight="1" x14ac:dyDescent="0.25">
      <c r="V470" s="273"/>
    </row>
    <row r="471" spans="22:22" ht="15.75" customHeight="1" x14ac:dyDescent="0.25">
      <c r="V471" s="273"/>
    </row>
    <row r="472" spans="22:22" ht="15.75" customHeight="1" x14ac:dyDescent="0.25">
      <c r="V472" s="273"/>
    </row>
    <row r="473" spans="22:22" ht="15.75" customHeight="1" x14ac:dyDescent="0.25">
      <c r="V473" s="273"/>
    </row>
    <row r="474" spans="22:22" ht="15.75" customHeight="1" x14ac:dyDescent="0.25">
      <c r="V474" s="273"/>
    </row>
    <row r="475" spans="22:22" ht="15.75" customHeight="1" x14ac:dyDescent="0.25">
      <c r="V475" s="273"/>
    </row>
    <row r="476" spans="22:22" ht="15.75" customHeight="1" x14ac:dyDescent="0.25">
      <c r="V476" s="273"/>
    </row>
    <row r="477" spans="22:22" ht="15.75" customHeight="1" x14ac:dyDescent="0.25">
      <c r="V477" s="273"/>
    </row>
    <row r="478" spans="22:22" ht="15.75" customHeight="1" x14ac:dyDescent="0.25">
      <c r="V478" s="273"/>
    </row>
    <row r="479" spans="22:22" ht="15.75" customHeight="1" x14ac:dyDescent="0.25">
      <c r="V479" s="273"/>
    </row>
    <row r="480" spans="22:22" ht="15.75" customHeight="1" x14ac:dyDescent="0.25">
      <c r="V480" s="273"/>
    </row>
    <row r="481" spans="22:22" ht="15.75" customHeight="1" x14ac:dyDescent="0.25">
      <c r="V481" s="273"/>
    </row>
    <row r="482" spans="22:22" ht="15.75" customHeight="1" x14ac:dyDescent="0.25">
      <c r="V482" s="273"/>
    </row>
    <row r="483" spans="22:22" ht="15.75" customHeight="1" x14ac:dyDescent="0.25">
      <c r="V483" s="273"/>
    </row>
    <row r="484" spans="22:22" ht="15.75" customHeight="1" x14ac:dyDescent="0.25">
      <c r="V484" s="273"/>
    </row>
    <row r="485" spans="22:22" ht="15.75" customHeight="1" x14ac:dyDescent="0.25">
      <c r="V485" s="273"/>
    </row>
    <row r="486" spans="22:22" ht="15.75" customHeight="1" x14ac:dyDescent="0.25">
      <c r="V486" s="273"/>
    </row>
    <row r="487" spans="22:22" ht="15.75" customHeight="1" x14ac:dyDescent="0.25">
      <c r="V487" s="273"/>
    </row>
    <row r="488" spans="22:22" ht="15.75" customHeight="1" x14ac:dyDescent="0.25">
      <c r="V488" s="273"/>
    </row>
    <row r="489" spans="22:22" ht="15.75" customHeight="1" x14ac:dyDescent="0.25">
      <c r="V489" s="273"/>
    </row>
    <row r="490" spans="22:22" ht="15.75" customHeight="1" x14ac:dyDescent="0.25">
      <c r="V490" s="273"/>
    </row>
    <row r="491" spans="22:22" ht="15.75" customHeight="1" x14ac:dyDescent="0.25">
      <c r="V491" s="273"/>
    </row>
    <row r="492" spans="22:22" ht="15.75" customHeight="1" x14ac:dyDescent="0.25">
      <c r="V492" s="273"/>
    </row>
    <row r="493" spans="22:22" ht="15.75" customHeight="1" x14ac:dyDescent="0.25">
      <c r="V493" s="273"/>
    </row>
    <row r="494" spans="22:22" ht="15.75" customHeight="1" x14ac:dyDescent="0.25">
      <c r="V494" s="273"/>
    </row>
    <row r="495" spans="22:22" ht="15.75" customHeight="1" x14ac:dyDescent="0.25">
      <c r="V495" s="273"/>
    </row>
    <row r="496" spans="22:22" ht="15.75" customHeight="1" x14ac:dyDescent="0.25">
      <c r="V496" s="273"/>
    </row>
    <row r="497" spans="22:22" ht="15.75" customHeight="1" x14ac:dyDescent="0.25">
      <c r="V497" s="273"/>
    </row>
    <row r="498" spans="22:22" ht="15.75" customHeight="1" x14ac:dyDescent="0.25">
      <c r="V498" s="273"/>
    </row>
    <row r="499" spans="22:22" ht="15.75" customHeight="1" x14ac:dyDescent="0.25">
      <c r="V499" s="273"/>
    </row>
    <row r="500" spans="22:22" ht="15.75" customHeight="1" x14ac:dyDescent="0.25">
      <c r="V500" s="273"/>
    </row>
    <row r="501" spans="22:22" ht="15.75" customHeight="1" x14ac:dyDescent="0.25">
      <c r="V501" s="273"/>
    </row>
    <row r="502" spans="22:22" ht="15.75" customHeight="1" x14ac:dyDescent="0.25">
      <c r="V502" s="273"/>
    </row>
    <row r="503" spans="22:22" ht="15.75" customHeight="1" x14ac:dyDescent="0.25">
      <c r="V503" s="273"/>
    </row>
    <row r="504" spans="22:22" ht="15.75" customHeight="1" x14ac:dyDescent="0.25">
      <c r="V504" s="273"/>
    </row>
    <row r="505" spans="22:22" ht="15.75" customHeight="1" x14ac:dyDescent="0.25">
      <c r="V505" s="273"/>
    </row>
    <row r="506" spans="22:22" ht="15.75" customHeight="1" x14ac:dyDescent="0.25">
      <c r="V506" s="273"/>
    </row>
    <row r="507" spans="22:22" ht="15.75" customHeight="1" x14ac:dyDescent="0.25">
      <c r="V507" s="273"/>
    </row>
    <row r="508" spans="22:22" ht="15.75" customHeight="1" x14ac:dyDescent="0.25">
      <c r="V508" s="273"/>
    </row>
    <row r="509" spans="22:22" ht="15.75" customHeight="1" x14ac:dyDescent="0.25">
      <c r="V509" s="273"/>
    </row>
    <row r="510" spans="22:22" ht="15.75" customHeight="1" x14ac:dyDescent="0.25">
      <c r="V510" s="273"/>
    </row>
    <row r="511" spans="22:22" ht="15.75" customHeight="1" x14ac:dyDescent="0.25">
      <c r="V511" s="273"/>
    </row>
    <row r="512" spans="22:22" ht="15.75" customHeight="1" x14ac:dyDescent="0.25">
      <c r="V512" s="273"/>
    </row>
    <row r="513" spans="22:22" ht="15.75" customHeight="1" x14ac:dyDescent="0.25">
      <c r="V513" s="273"/>
    </row>
    <row r="514" spans="22:22" ht="15.75" customHeight="1" x14ac:dyDescent="0.25">
      <c r="V514" s="273"/>
    </row>
    <row r="515" spans="22:22" ht="15.75" customHeight="1" x14ac:dyDescent="0.25">
      <c r="V515" s="273"/>
    </row>
    <row r="516" spans="22:22" ht="15.75" customHeight="1" x14ac:dyDescent="0.25">
      <c r="V516" s="273"/>
    </row>
    <row r="517" spans="22:22" ht="15.75" customHeight="1" x14ac:dyDescent="0.25">
      <c r="V517" s="273"/>
    </row>
    <row r="518" spans="22:22" ht="15.75" customHeight="1" x14ac:dyDescent="0.25">
      <c r="V518" s="273"/>
    </row>
    <row r="519" spans="22:22" ht="15.75" customHeight="1" x14ac:dyDescent="0.25">
      <c r="V519" s="273"/>
    </row>
    <row r="520" spans="22:22" ht="15.75" customHeight="1" x14ac:dyDescent="0.25">
      <c r="V520" s="273"/>
    </row>
    <row r="521" spans="22:22" ht="15.75" customHeight="1" x14ac:dyDescent="0.25">
      <c r="V521" s="273"/>
    </row>
    <row r="522" spans="22:22" ht="15.75" customHeight="1" x14ac:dyDescent="0.25">
      <c r="V522" s="273"/>
    </row>
    <row r="523" spans="22:22" ht="15.75" customHeight="1" x14ac:dyDescent="0.25">
      <c r="V523" s="273"/>
    </row>
    <row r="524" spans="22:22" ht="15.75" customHeight="1" x14ac:dyDescent="0.25">
      <c r="V524" s="273"/>
    </row>
    <row r="525" spans="22:22" ht="15.75" customHeight="1" x14ac:dyDescent="0.25">
      <c r="V525" s="273"/>
    </row>
    <row r="526" spans="22:22" ht="15.75" customHeight="1" x14ac:dyDescent="0.25">
      <c r="V526" s="273"/>
    </row>
    <row r="527" spans="22:22" ht="15.75" customHeight="1" x14ac:dyDescent="0.25">
      <c r="V527" s="273"/>
    </row>
    <row r="528" spans="22:22" ht="15.75" customHeight="1" x14ac:dyDescent="0.25">
      <c r="V528" s="273"/>
    </row>
    <row r="529" spans="22:22" ht="15.75" customHeight="1" x14ac:dyDescent="0.25">
      <c r="V529" s="273"/>
    </row>
    <row r="530" spans="22:22" ht="15.75" customHeight="1" x14ac:dyDescent="0.25">
      <c r="V530" s="273"/>
    </row>
    <row r="531" spans="22:22" ht="15.75" customHeight="1" x14ac:dyDescent="0.25">
      <c r="V531" s="273"/>
    </row>
    <row r="532" spans="22:22" ht="15.75" customHeight="1" x14ac:dyDescent="0.25">
      <c r="V532" s="273"/>
    </row>
    <row r="533" spans="22:22" ht="15.75" customHeight="1" x14ac:dyDescent="0.25">
      <c r="V533" s="273"/>
    </row>
    <row r="534" spans="22:22" ht="15.75" customHeight="1" x14ac:dyDescent="0.25">
      <c r="V534" s="273"/>
    </row>
    <row r="535" spans="22:22" ht="15.75" customHeight="1" x14ac:dyDescent="0.25">
      <c r="V535" s="273"/>
    </row>
    <row r="536" spans="22:22" ht="15.75" customHeight="1" x14ac:dyDescent="0.25">
      <c r="V536" s="273"/>
    </row>
    <row r="537" spans="22:22" ht="15.75" customHeight="1" x14ac:dyDescent="0.25">
      <c r="V537" s="273"/>
    </row>
    <row r="538" spans="22:22" ht="15.75" customHeight="1" x14ac:dyDescent="0.25">
      <c r="V538" s="273"/>
    </row>
    <row r="539" spans="22:22" ht="15.75" customHeight="1" x14ac:dyDescent="0.25">
      <c r="V539" s="273"/>
    </row>
    <row r="540" spans="22:22" ht="15.75" customHeight="1" x14ac:dyDescent="0.25">
      <c r="V540" s="273"/>
    </row>
    <row r="541" spans="22:22" ht="15.75" customHeight="1" x14ac:dyDescent="0.25">
      <c r="V541" s="273"/>
    </row>
    <row r="542" spans="22:22" ht="15.75" customHeight="1" x14ac:dyDescent="0.25">
      <c r="V542" s="273"/>
    </row>
    <row r="543" spans="22:22" ht="15.75" customHeight="1" x14ac:dyDescent="0.25">
      <c r="V543" s="273"/>
    </row>
    <row r="544" spans="22:22" ht="15.75" customHeight="1" x14ac:dyDescent="0.25">
      <c r="V544" s="273"/>
    </row>
    <row r="545" spans="22:22" ht="15.75" customHeight="1" x14ac:dyDescent="0.25">
      <c r="V545" s="273"/>
    </row>
    <row r="546" spans="22:22" ht="15.75" customHeight="1" x14ac:dyDescent="0.25">
      <c r="V546" s="273"/>
    </row>
    <row r="547" spans="22:22" ht="15.75" customHeight="1" x14ac:dyDescent="0.25">
      <c r="V547" s="273"/>
    </row>
    <row r="548" spans="22:22" ht="15.75" customHeight="1" x14ac:dyDescent="0.25">
      <c r="V548" s="273"/>
    </row>
    <row r="549" spans="22:22" ht="15.75" customHeight="1" x14ac:dyDescent="0.25">
      <c r="V549" s="273"/>
    </row>
    <row r="550" spans="22:22" ht="15.75" customHeight="1" x14ac:dyDescent="0.25">
      <c r="V550" s="273"/>
    </row>
    <row r="551" spans="22:22" ht="15.75" customHeight="1" x14ac:dyDescent="0.25">
      <c r="V551" s="273"/>
    </row>
    <row r="552" spans="22:22" ht="15.75" customHeight="1" x14ac:dyDescent="0.25">
      <c r="V552" s="273"/>
    </row>
    <row r="553" spans="22:22" ht="15.75" customHeight="1" x14ac:dyDescent="0.25">
      <c r="V553" s="273"/>
    </row>
    <row r="554" spans="22:22" ht="15.75" customHeight="1" x14ac:dyDescent="0.25">
      <c r="V554" s="273"/>
    </row>
    <row r="555" spans="22:22" ht="15.75" customHeight="1" x14ac:dyDescent="0.25">
      <c r="V555" s="273"/>
    </row>
    <row r="556" spans="22:22" ht="15.75" customHeight="1" x14ac:dyDescent="0.25">
      <c r="V556" s="273"/>
    </row>
    <row r="557" spans="22:22" ht="15.75" customHeight="1" x14ac:dyDescent="0.25">
      <c r="V557" s="273"/>
    </row>
    <row r="558" spans="22:22" ht="15.75" customHeight="1" x14ac:dyDescent="0.25">
      <c r="V558" s="273"/>
    </row>
    <row r="559" spans="22:22" ht="15.75" customHeight="1" x14ac:dyDescent="0.25">
      <c r="V559" s="273"/>
    </row>
    <row r="560" spans="22:22" ht="15.75" customHeight="1" x14ac:dyDescent="0.25">
      <c r="V560" s="273"/>
    </row>
    <row r="561" spans="22:22" ht="15.75" customHeight="1" x14ac:dyDescent="0.25">
      <c r="V561" s="273"/>
    </row>
    <row r="562" spans="22:22" ht="15.75" customHeight="1" x14ac:dyDescent="0.25">
      <c r="V562" s="273"/>
    </row>
    <row r="563" spans="22:22" ht="15.75" customHeight="1" x14ac:dyDescent="0.25">
      <c r="V563" s="273"/>
    </row>
    <row r="564" spans="22:22" ht="15.75" customHeight="1" x14ac:dyDescent="0.25">
      <c r="V564" s="273"/>
    </row>
    <row r="565" spans="22:22" ht="15.75" customHeight="1" x14ac:dyDescent="0.25">
      <c r="V565" s="273"/>
    </row>
    <row r="566" spans="22:22" ht="15.75" customHeight="1" x14ac:dyDescent="0.25">
      <c r="V566" s="273"/>
    </row>
    <row r="567" spans="22:22" ht="15.75" customHeight="1" x14ac:dyDescent="0.25">
      <c r="V567" s="273"/>
    </row>
    <row r="568" spans="22:22" ht="15.75" customHeight="1" x14ac:dyDescent="0.25">
      <c r="V568" s="273"/>
    </row>
    <row r="569" spans="22:22" ht="15.75" customHeight="1" x14ac:dyDescent="0.25">
      <c r="V569" s="273"/>
    </row>
    <row r="570" spans="22:22" ht="15.75" customHeight="1" x14ac:dyDescent="0.25">
      <c r="V570" s="273"/>
    </row>
    <row r="571" spans="22:22" ht="15.75" customHeight="1" x14ac:dyDescent="0.25">
      <c r="V571" s="273"/>
    </row>
    <row r="572" spans="22:22" ht="15.75" customHeight="1" x14ac:dyDescent="0.25">
      <c r="V572" s="273"/>
    </row>
    <row r="573" spans="22:22" ht="15.75" customHeight="1" x14ac:dyDescent="0.25">
      <c r="V573" s="273"/>
    </row>
    <row r="574" spans="22:22" ht="15.75" customHeight="1" x14ac:dyDescent="0.25">
      <c r="V574" s="273"/>
    </row>
    <row r="575" spans="22:22" ht="15.75" customHeight="1" x14ac:dyDescent="0.25">
      <c r="V575" s="273"/>
    </row>
    <row r="576" spans="22:22" ht="15.75" customHeight="1" x14ac:dyDescent="0.25">
      <c r="V576" s="273"/>
    </row>
    <row r="577" spans="22:22" ht="15.75" customHeight="1" x14ac:dyDescent="0.25">
      <c r="V577" s="273"/>
    </row>
    <row r="578" spans="22:22" ht="15.75" customHeight="1" x14ac:dyDescent="0.25">
      <c r="V578" s="273"/>
    </row>
    <row r="579" spans="22:22" ht="15.75" customHeight="1" x14ac:dyDescent="0.25">
      <c r="V579" s="273"/>
    </row>
    <row r="580" spans="22:22" ht="15.75" customHeight="1" x14ac:dyDescent="0.25">
      <c r="V580" s="273"/>
    </row>
    <row r="581" spans="22:22" ht="15.75" customHeight="1" x14ac:dyDescent="0.25">
      <c r="V581" s="273"/>
    </row>
    <row r="582" spans="22:22" ht="15.75" customHeight="1" x14ac:dyDescent="0.25">
      <c r="V582" s="273"/>
    </row>
    <row r="583" spans="22:22" ht="15.75" customHeight="1" x14ac:dyDescent="0.25">
      <c r="V583" s="273"/>
    </row>
    <row r="584" spans="22:22" ht="15.75" customHeight="1" x14ac:dyDescent="0.25">
      <c r="V584" s="273"/>
    </row>
    <row r="585" spans="22:22" ht="15.75" customHeight="1" x14ac:dyDescent="0.25">
      <c r="V585" s="273"/>
    </row>
    <row r="586" spans="22:22" ht="15.75" customHeight="1" x14ac:dyDescent="0.25">
      <c r="V586" s="273"/>
    </row>
    <row r="587" spans="22:22" ht="15.75" customHeight="1" x14ac:dyDescent="0.25">
      <c r="V587" s="273"/>
    </row>
    <row r="588" spans="22:22" ht="15.75" customHeight="1" x14ac:dyDescent="0.25">
      <c r="V588" s="273"/>
    </row>
    <row r="589" spans="22:22" ht="15.75" customHeight="1" x14ac:dyDescent="0.25">
      <c r="V589" s="273"/>
    </row>
    <row r="590" spans="22:22" ht="15.75" customHeight="1" x14ac:dyDescent="0.25">
      <c r="V590" s="273"/>
    </row>
    <row r="591" spans="22:22" ht="15.75" customHeight="1" x14ac:dyDescent="0.25">
      <c r="V591" s="273"/>
    </row>
    <row r="592" spans="22:22" ht="15.75" customHeight="1" x14ac:dyDescent="0.25">
      <c r="V592" s="273"/>
    </row>
    <row r="593" spans="22:22" ht="15.75" customHeight="1" x14ac:dyDescent="0.25">
      <c r="V593" s="273"/>
    </row>
    <row r="594" spans="22:22" ht="15.75" customHeight="1" x14ac:dyDescent="0.25">
      <c r="V594" s="273"/>
    </row>
    <row r="595" spans="22:22" ht="15.75" customHeight="1" x14ac:dyDescent="0.25">
      <c r="V595" s="273"/>
    </row>
    <row r="596" spans="22:22" ht="15.75" customHeight="1" x14ac:dyDescent="0.25">
      <c r="V596" s="273"/>
    </row>
    <row r="597" spans="22:22" ht="15.75" customHeight="1" x14ac:dyDescent="0.25">
      <c r="V597" s="273"/>
    </row>
    <row r="598" spans="22:22" ht="15.75" customHeight="1" x14ac:dyDescent="0.25">
      <c r="V598" s="273"/>
    </row>
    <row r="599" spans="22:22" ht="15.75" customHeight="1" x14ac:dyDescent="0.25">
      <c r="V599" s="273"/>
    </row>
    <row r="600" spans="22:22" ht="15.75" customHeight="1" x14ac:dyDescent="0.25">
      <c r="V600" s="273"/>
    </row>
    <row r="601" spans="22:22" ht="15.75" customHeight="1" x14ac:dyDescent="0.25">
      <c r="V601" s="273"/>
    </row>
    <row r="602" spans="22:22" ht="15.75" customHeight="1" x14ac:dyDescent="0.25">
      <c r="V602" s="273"/>
    </row>
    <row r="603" spans="22:22" ht="15.75" customHeight="1" x14ac:dyDescent="0.25">
      <c r="V603" s="273"/>
    </row>
    <row r="604" spans="22:22" ht="15.75" customHeight="1" x14ac:dyDescent="0.25">
      <c r="V604" s="273"/>
    </row>
    <row r="605" spans="22:22" ht="15.75" customHeight="1" x14ac:dyDescent="0.25">
      <c r="V605" s="273"/>
    </row>
    <row r="606" spans="22:22" ht="15.75" customHeight="1" x14ac:dyDescent="0.25">
      <c r="V606" s="273"/>
    </row>
    <row r="607" spans="22:22" ht="15.75" customHeight="1" x14ac:dyDescent="0.25">
      <c r="V607" s="273"/>
    </row>
    <row r="608" spans="22:22" ht="15.75" customHeight="1" x14ac:dyDescent="0.25">
      <c r="V608" s="273"/>
    </row>
    <row r="609" spans="22:22" ht="15.75" customHeight="1" x14ac:dyDescent="0.25">
      <c r="V609" s="273"/>
    </row>
    <row r="610" spans="22:22" ht="15.75" customHeight="1" x14ac:dyDescent="0.25">
      <c r="V610" s="273"/>
    </row>
    <row r="611" spans="22:22" ht="15.75" customHeight="1" x14ac:dyDescent="0.25">
      <c r="V611" s="273"/>
    </row>
    <row r="612" spans="22:22" ht="15.75" customHeight="1" x14ac:dyDescent="0.25">
      <c r="V612" s="273"/>
    </row>
    <row r="613" spans="22:22" ht="15.75" customHeight="1" x14ac:dyDescent="0.25">
      <c r="V613" s="273"/>
    </row>
    <row r="614" spans="22:22" ht="15.75" customHeight="1" x14ac:dyDescent="0.25">
      <c r="V614" s="273"/>
    </row>
    <row r="615" spans="22:22" ht="15.75" customHeight="1" x14ac:dyDescent="0.25">
      <c r="V615" s="273"/>
    </row>
    <row r="616" spans="22:22" ht="15.75" customHeight="1" x14ac:dyDescent="0.25">
      <c r="V616" s="273"/>
    </row>
    <row r="617" spans="22:22" ht="15.75" customHeight="1" x14ac:dyDescent="0.25">
      <c r="V617" s="273"/>
    </row>
    <row r="618" spans="22:22" ht="15.75" customHeight="1" x14ac:dyDescent="0.25">
      <c r="V618" s="273"/>
    </row>
    <row r="619" spans="22:22" ht="15.75" customHeight="1" x14ac:dyDescent="0.25">
      <c r="V619" s="273"/>
    </row>
    <row r="620" spans="22:22" ht="15.75" customHeight="1" x14ac:dyDescent="0.25">
      <c r="V620" s="273"/>
    </row>
    <row r="621" spans="22:22" ht="15.75" customHeight="1" x14ac:dyDescent="0.25">
      <c r="V621" s="273"/>
    </row>
    <row r="622" spans="22:22" ht="15.75" customHeight="1" x14ac:dyDescent="0.25">
      <c r="V622" s="273"/>
    </row>
    <row r="623" spans="22:22" ht="15.75" customHeight="1" x14ac:dyDescent="0.25">
      <c r="V623" s="273"/>
    </row>
    <row r="624" spans="22:22" ht="15.75" customHeight="1" x14ac:dyDescent="0.25">
      <c r="V624" s="273"/>
    </row>
    <row r="625" spans="22:22" ht="15.75" customHeight="1" x14ac:dyDescent="0.25">
      <c r="V625" s="273"/>
    </row>
    <row r="626" spans="22:22" ht="15.75" customHeight="1" x14ac:dyDescent="0.25">
      <c r="V626" s="273"/>
    </row>
    <row r="627" spans="22:22" ht="15.75" customHeight="1" x14ac:dyDescent="0.25">
      <c r="V627" s="273"/>
    </row>
    <row r="628" spans="22:22" ht="15.75" customHeight="1" x14ac:dyDescent="0.25">
      <c r="V628" s="273"/>
    </row>
    <row r="629" spans="22:22" ht="15.75" customHeight="1" x14ac:dyDescent="0.25">
      <c r="V629" s="273"/>
    </row>
    <row r="630" spans="22:22" ht="15.75" customHeight="1" x14ac:dyDescent="0.25">
      <c r="V630" s="273"/>
    </row>
    <row r="631" spans="22:22" ht="15.75" customHeight="1" x14ac:dyDescent="0.25">
      <c r="V631" s="273"/>
    </row>
    <row r="632" spans="22:22" ht="15.75" customHeight="1" x14ac:dyDescent="0.25">
      <c r="V632" s="273"/>
    </row>
    <row r="633" spans="22:22" ht="15.75" customHeight="1" x14ac:dyDescent="0.25">
      <c r="V633" s="273"/>
    </row>
    <row r="634" spans="22:22" ht="15.75" customHeight="1" x14ac:dyDescent="0.25">
      <c r="V634" s="273"/>
    </row>
    <row r="635" spans="22:22" ht="15.75" customHeight="1" x14ac:dyDescent="0.25">
      <c r="V635" s="273"/>
    </row>
    <row r="636" spans="22:22" ht="15.75" customHeight="1" x14ac:dyDescent="0.25">
      <c r="V636" s="273"/>
    </row>
    <row r="637" spans="22:22" ht="15.75" customHeight="1" x14ac:dyDescent="0.25">
      <c r="V637" s="273"/>
    </row>
    <row r="638" spans="22:22" ht="15.75" customHeight="1" x14ac:dyDescent="0.25">
      <c r="V638" s="273"/>
    </row>
    <row r="639" spans="22:22" ht="15.75" customHeight="1" x14ac:dyDescent="0.25">
      <c r="V639" s="273"/>
    </row>
    <row r="640" spans="22:22" ht="15.75" customHeight="1" x14ac:dyDescent="0.25">
      <c r="V640" s="273"/>
    </row>
    <row r="641" spans="22:22" ht="15.75" customHeight="1" x14ac:dyDescent="0.25">
      <c r="V641" s="273"/>
    </row>
    <row r="642" spans="22:22" ht="15.75" customHeight="1" x14ac:dyDescent="0.25">
      <c r="V642" s="273"/>
    </row>
    <row r="643" spans="22:22" ht="15.75" customHeight="1" x14ac:dyDescent="0.25">
      <c r="V643" s="273"/>
    </row>
    <row r="644" spans="22:22" ht="15.75" customHeight="1" x14ac:dyDescent="0.25">
      <c r="V644" s="273"/>
    </row>
    <row r="645" spans="22:22" ht="15.75" customHeight="1" x14ac:dyDescent="0.25">
      <c r="V645" s="273"/>
    </row>
    <row r="646" spans="22:22" ht="15.75" customHeight="1" x14ac:dyDescent="0.25">
      <c r="V646" s="273"/>
    </row>
    <row r="647" spans="22:22" ht="15.75" customHeight="1" x14ac:dyDescent="0.25">
      <c r="V647" s="273"/>
    </row>
    <row r="648" spans="22:22" ht="15.75" customHeight="1" x14ac:dyDescent="0.25">
      <c r="V648" s="273"/>
    </row>
    <row r="649" spans="22:22" ht="15.75" customHeight="1" x14ac:dyDescent="0.25">
      <c r="V649" s="273"/>
    </row>
    <row r="650" spans="22:22" ht="15.75" customHeight="1" x14ac:dyDescent="0.25">
      <c r="V650" s="273"/>
    </row>
    <row r="651" spans="22:22" ht="15.75" customHeight="1" x14ac:dyDescent="0.25">
      <c r="V651" s="273"/>
    </row>
    <row r="652" spans="22:22" ht="15.75" customHeight="1" x14ac:dyDescent="0.25">
      <c r="V652" s="273"/>
    </row>
    <row r="653" spans="22:22" ht="15.75" customHeight="1" x14ac:dyDescent="0.25">
      <c r="V653" s="273"/>
    </row>
    <row r="654" spans="22:22" ht="15.75" customHeight="1" x14ac:dyDescent="0.25">
      <c r="V654" s="273"/>
    </row>
    <row r="655" spans="22:22" ht="15.75" customHeight="1" x14ac:dyDescent="0.25">
      <c r="V655" s="273"/>
    </row>
    <row r="656" spans="22:22" ht="15.75" customHeight="1" x14ac:dyDescent="0.25">
      <c r="V656" s="273"/>
    </row>
    <row r="657" spans="22:22" ht="15.75" customHeight="1" x14ac:dyDescent="0.25">
      <c r="V657" s="273"/>
    </row>
    <row r="658" spans="22:22" ht="15.75" customHeight="1" x14ac:dyDescent="0.25">
      <c r="V658" s="273"/>
    </row>
    <row r="659" spans="22:22" ht="15.75" customHeight="1" x14ac:dyDescent="0.25">
      <c r="V659" s="273"/>
    </row>
    <row r="660" spans="22:22" ht="15.75" customHeight="1" x14ac:dyDescent="0.25">
      <c r="V660" s="273"/>
    </row>
    <row r="661" spans="22:22" ht="15.75" customHeight="1" x14ac:dyDescent="0.25">
      <c r="V661" s="273"/>
    </row>
    <row r="662" spans="22:22" ht="15.75" customHeight="1" x14ac:dyDescent="0.25">
      <c r="V662" s="273"/>
    </row>
    <row r="663" spans="22:22" ht="15.75" customHeight="1" x14ac:dyDescent="0.25">
      <c r="V663" s="273"/>
    </row>
    <row r="664" spans="22:22" ht="15.75" customHeight="1" x14ac:dyDescent="0.25">
      <c r="V664" s="273"/>
    </row>
    <row r="665" spans="22:22" ht="15.75" customHeight="1" x14ac:dyDescent="0.25">
      <c r="V665" s="273"/>
    </row>
    <row r="666" spans="22:22" ht="15.75" customHeight="1" x14ac:dyDescent="0.25">
      <c r="V666" s="273"/>
    </row>
    <row r="667" spans="22:22" ht="15.75" customHeight="1" x14ac:dyDescent="0.25">
      <c r="V667" s="273"/>
    </row>
    <row r="668" spans="22:22" ht="15.75" customHeight="1" x14ac:dyDescent="0.25">
      <c r="V668" s="273"/>
    </row>
    <row r="669" spans="22:22" ht="15.75" customHeight="1" x14ac:dyDescent="0.25">
      <c r="V669" s="273"/>
    </row>
    <row r="670" spans="22:22" ht="15.75" customHeight="1" x14ac:dyDescent="0.25">
      <c r="V670" s="273"/>
    </row>
    <row r="671" spans="22:22" ht="15.75" customHeight="1" x14ac:dyDescent="0.25">
      <c r="V671" s="273"/>
    </row>
    <row r="672" spans="22:22" ht="15.75" customHeight="1" x14ac:dyDescent="0.25">
      <c r="V672" s="273"/>
    </row>
    <row r="673" spans="22:22" ht="15.75" customHeight="1" x14ac:dyDescent="0.25">
      <c r="V673" s="273"/>
    </row>
    <row r="674" spans="22:22" ht="15.75" customHeight="1" x14ac:dyDescent="0.25">
      <c r="V674" s="273"/>
    </row>
    <row r="675" spans="22:22" ht="15.75" customHeight="1" x14ac:dyDescent="0.25">
      <c r="V675" s="273"/>
    </row>
    <row r="676" spans="22:22" ht="15.75" customHeight="1" x14ac:dyDescent="0.25">
      <c r="V676" s="273"/>
    </row>
    <row r="677" spans="22:22" ht="15.75" customHeight="1" x14ac:dyDescent="0.25">
      <c r="V677" s="273"/>
    </row>
    <row r="678" spans="22:22" ht="15.75" customHeight="1" x14ac:dyDescent="0.25">
      <c r="V678" s="273"/>
    </row>
    <row r="679" spans="22:22" ht="15.75" customHeight="1" x14ac:dyDescent="0.25">
      <c r="V679" s="273"/>
    </row>
    <row r="680" spans="22:22" ht="15.75" customHeight="1" x14ac:dyDescent="0.25">
      <c r="V680" s="273"/>
    </row>
    <row r="681" spans="22:22" ht="15.75" customHeight="1" x14ac:dyDescent="0.25">
      <c r="V681" s="273"/>
    </row>
    <row r="682" spans="22:22" ht="15.75" customHeight="1" x14ac:dyDescent="0.25">
      <c r="V682" s="273"/>
    </row>
    <row r="683" spans="22:22" ht="15.75" customHeight="1" x14ac:dyDescent="0.25">
      <c r="V683" s="273"/>
    </row>
    <row r="684" spans="22:22" ht="15.75" customHeight="1" x14ac:dyDescent="0.25">
      <c r="V684" s="273"/>
    </row>
    <row r="685" spans="22:22" ht="15.75" customHeight="1" x14ac:dyDescent="0.25">
      <c r="V685" s="273"/>
    </row>
    <row r="686" spans="22:22" ht="15.75" customHeight="1" x14ac:dyDescent="0.25">
      <c r="V686" s="273"/>
    </row>
    <row r="687" spans="22:22" ht="15.75" customHeight="1" x14ac:dyDescent="0.25">
      <c r="V687" s="273"/>
    </row>
    <row r="688" spans="22:22" ht="15.75" customHeight="1" x14ac:dyDescent="0.25">
      <c r="V688" s="273"/>
    </row>
    <row r="689" spans="22:22" ht="15.75" customHeight="1" x14ac:dyDescent="0.25">
      <c r="V689" s="273"/>
    </row>
    <row r="690" spans="22:22" ht="15.75" customHeight="1" x14ac:dyDescent="0.25">
      <c r="V690" s="273"/>
    </row>
    <row r="691" spans="22:22" ht="15.75" customHeight="1" x14ac:dyDescent="0.25">
      <c r="V691" s="273"/>
    </row>
    <row r="692" spans="22:22" ht="15.75" customHeight="1" x14ac:dyDescent="0.25">
      <c r="V692" s="273"/>
    </row>
    <row r="693" spans="22:22" ht="15.75" customHeight="1" x14ac:dyDescent="0.25">
      <c r="V693" s="273"/>
    </row>
    <row r="694" spans="22:22" ht="15.75" customHeight="1" x14ac:dyDescent="0.25">
      <c r="V694" s="273"/>
    </row>
    <row r="695" spans="22:22" ht="15.75" customHeight="1" x14ac:dyDescent="0.25">
      <c r="V695" s="273"/>
    </row>
    <row r="696" spans="22:22" ht="15.75" customHeight="1" x14ac:dyDescent="0.25">
      <c r="V696" s="273"/>
    </row>
    <row r="697" spans="22:22" ht="15.75" customHeight="1" x14ac:dyDescent="0.25">
      <c r="V697" s="273"/>
    </row>
    <row r="698" spans="22:22" ht="15.75" customHeight="1" x14ac:dyDescent="0.25">
      <c r="V698" s="273"/>
    </row>
    <row r="699" spans="22:22" ht="15.75" customHeight="1" x14ac:dyDescent="0.25">
      <c r="V699" s="273"/>
    </row>
    <row r="700" spans="22:22" ht="15.75" customHeight="1" x14ac:dyDescent="0.25">
      <c r="V700" s="273"/>
    </row>
    <row r="701" spans="22:22" ht="15.75" customHeight="1" x14ac:dyDescent="0.25">
      <c r="V701" s="273"/>
    </row>
    <row r="702" spans="22:22" ht="15.75" customHeight="1" x14ac:dyDescent="0.25">
      <c r="V702" s="273"/>
    </row>
    <row r="703" spans="22:22" ht="15.75" customHeight="1" x14ac:dyDescent="0.25">
      <c r="V703" s="273"/>
    </row>
    <row r="704" spans="22:22" ht="15.75" customHeight="1" x14ac:dyDescent="0.25">
      <c r="V704" s="273"/>
    </row>
    <row r="705" spans="22:22" ht="15.75" customHeight="1" x14ac:dyDescent="0.25">
      <c r="V705" s="273"/>
    </row>
    <row r="706" spans="22:22" ht="15.75" customHeight="1" x14ac:dyDescent="0.25">
      <c r="V706" s="273"/>
    </row>
    <row r="707" spans="22:22" ht="15.75" customHeight="1" x14ac:dyDescent="0.25">
      <c r="V707" s="273"/>
    </row>
    <row r="708" spans="22:22" ht="15.75" customHeight="1" x14ac:dyDescent="0.25">
      <c r="V708" s="273"/>
    </row>
    <row r="709" spans="22:22" ht="15.75" customHeight="1" x14ac:dyDescent="0.25">
      <c r="V709" s="273"/>
    </row>
    <row r="710" spans="22:22" ht="15.75" customHeight="1" x14ac:dyDescent="0.25">
      <c r="V710" s="273"/>
    </row>
    <row r="711" spans="22:22" ht="15.75" customHeight="1" x14ac:dyDescent="0.25">
      <c r="V711" s="273"/>
    </row>
    <row r="712" spans="22:22" ht="15.75" customHeight="1" x14ac:dyDescent="0.25">
      <c r="V712" s="273"/>
    </row>
    <row r="713" spans="22:22" ht="15.75" customHeight="1" x14ac:dyDescent="0.25">
      <c r="V713" s="273"/>
    </row>
    <row r="714" spans="22:22" ht="15.75" customHeight="1" x14ac:dyDescent="0.25">
      <c r="V714" s="273"/>
    </row>
    <row r="715" spans="22:22" ht="15.75" customHeight="1" x14ac:dyDescent="0.25">
      <c r="V715" s="273"/>
    </row>
    <row r="716" spans="22:22" ht="15.75" customHeight="1" x14ac:dyDescent="0.25">
      <c r="V716" s="273"/>
    </row>
    <row r="717" spans="22:22" ht="15.75" customHeight="1" x14ac:dyDescent="0.25">
      <c r="V717" s="273"/>
    </row>
    <row r="718" spans="22:22" ht="15.75" customHeight="1" x14ac:dyDescent="0.25">
      <c r="V718" s="273"/>
    </row>
    <row r="719" spans="22:22" ht="15.75" customHeight="1" x14ac:dyDescent="0.25">
      <c r="V719" s="273"/>
    </row>
    <row r="720" spans="22:22" ht="15.75" customHeight="1" x14ac:dyDescent="0.25">
      <c r="V720" s="273"/>
    </row>
    <row r="721" spans="22:22" ht="15.75" customHeight="1" x14ac:dyDescent="0.25">
      <c r="V721" s="273"/>
    </row>
    <row r="722" spans="22:22" ht="15.75" customHeight="1" x14ac:dyDescent="0.25">
      <c r="V722" s="273"/>
    </row>
    <row r="723" spans="22:22" ht="15.75" customHeight="1" x14ac:dyDescent="0.25">
      <c r="V723" s="273"/>
    </row>
    <row r="724" spans="22:22" ht="15.75" customHeight="1" x14ac:dyDescent="0.25">
      <c r="V724" s="273"/>
    </row>
    <row r="725" spans="22:22" ht="15.75" customHeight="1" x14ac:dyDescent="0.25">
      <c r="V725" s="273"/>
    </row>
    <row r="726" spans="22:22" ht="15.75" customHeight="1" x14ac:dyDescent="0.25">
      <c r="V726" s="273"/>
    </row>
    <row r="727" spans="22:22" ht="15.75" customHeight="1" x14ac:dyDescent="0.25">
      <c r="V727" s="273"/>
    </row>
    <row r="728" spans="22:22" ht="15.75" customHeight="1" x14ac:dyDescent="0.25">
      <c r="V728" s="273"/>
    </row>
    <row r="729" spans="22:22" ht="15.75" customHeight="1" x14ac:dyDescent="0.25">
      <c r="V729" s="273"/>
    </row>
    <row r="730" spans="22:22" ht="15.75" customHeight="1" x14ac:dyDescent="0.25">
      <c r="V730" s="273"/>
    </row>
    <row r="731" spans="22:22" ht="15.75" customHeight="1" x14ac:dyDescent="0.25">
      <c r="V731" s="273"/>
    </row>
    <row r="732" spans="22:22" ht="15.75" customHeight="1" x14ac:dyDescent="0.25">
      <c r="V732" s="273"/>
    </row>
    <row r="733" spans="22:22" ht="15.75" customHeight="1" x14ac:dyDescent="0.25">
      <c r="V733" s="273"/>
    </row>
    <row r="734" spans="22:22" ht="15.75" customHeight="1" x14ac:dyDescent="0.25">
      <c r="V734" s="273"/>
    </row>
    <row r="735" spans="22:22" ht="15.75" customHeight="1" x14ac:dyDescent="0.25">
      <c r="V735" s="273"/>
    </row>
    <row r="736" spans="22:22" ht="15.75" customHeight="1" x14ac:dyDescent="0.25">
      <c r="V736" s="273"/>
    </row>
    <row r="737" spans="22:22" ht="15.75" customHeight="1" x14ac:dyDescent="0.25">
      <c r="V737" s="273"/>
    </row>
    <row r="738" spans="22:22" ht="15.75" customHeight="1" x14ac:dyDescent="0.25">
      <c r="V738" s="273"/>
    </row>
    <row r="739" spans="22:22" ht="15.75" customHeight="1" x14ac:dyDescent="0.25">
      <c r="V739" s="273"/>
    </row>
    <row r="740" spans="22:22" ht="15.75" customHeight="1" x14ac:dyDescent="0.25">
      <c r="V740" s="273"/>
    </row>
    <row r="741" spans="22:22" ht="15.75" customHeight="1" x14ac:dyDescent="0.25">
      <c r="V741" s="273"/>
    </row>
    <row r="742" spans="22:22" ht="15.75" customHeight="1" x14ac:dyDescent="0.25">
      <c r="V742" s="273"/>
    </row>
    <row r="743" spans="22:22" ht="15.75" customHeight="1" x14ac:dyDescent="0.25">
      <c r="V743" s="273"/>
    </row>
    <row r="744" spans="22:22" ht="15.75" customHeight="1" x14ac:dyDescent="0.25">
      <c r="V744" s="273"/>
    </row>
    <row r="745" spans="22:22" ht="15.75" customHeight="1" x14ac:dyDescent="0.25">
      <c r="V745" s="273"/>
    </row>
    <row r="746" spans="22:22" ht="15.75" customHeight="1" x14ac:dyDescent="0.25">
      <c r="V746" s="273"/>
    </row>
    <row r="747" spans="22:22" ht="15.75" customHeight="1" x14ac:dyDescent="0.25">
      <c r="V747" s="273"/>
    </row>
    <row r="748" spans="22:22" ht="15.75" customHeight="1" x14ac:dyDescent="0.25">
      <c r="V748" s="273"/>
    </row>
    <row r="749" spans="22:22" ht="15.75" customHeight="1" x14ac:dyDescent="0.25">
      <c r="V749" s="273"/>
    </row>
    <row r="750" spans="22:22" ht="15.75" customHeight="1" x14ac:dyDescent="0.25">
      <c r="V750" s="273"/>
    </row>
    <row r="751" spans="22:22" ht="15.75" customHeight="1" x14ac:dyDescent="0.25">
      <c r="V751" s="273"/>
    </row>
    <row r="752" spans="22:22" ht="15.75" customHeight="1" x14ac:dyDescent="0.25">
      <c r="V752" s="273"/>
    </row>
    <row r="753" spans="22:22" ht="15.75" customHeight="1" x14ac:dyDescent="0.25">
      <c r="V753" s="273"/>
    </row>
    <row r="754" spans="22:22" ht="15.75" customHeight="1" x14ac:dyDescent="0.25">
      <c r="V754" s="273"/>
    </row>
    <row r="755" spans="22:22" ht="15.75" customHeight="1" x14ac:dyDescent="0.25">
      <c r="V755" s="273"/>
    </row>
    <row r="756" spans="22:22" ht="15.75" customHeight="1" x14ac:dyDescent="0.25">
      <c r="V756" s="273"/>
    </row>
    <row r="757" spans="22:22" ht="15.75" customHeight="1" x14ac:dyDescent="0.25">
      <c r="V757" s="273"/>
    </row>
    <row r="758" spans="22:22" ht="15.75" customHeight="1" x14ac:dyDescent="0.25">
      <c r="V758" s="273"/>
    </row>
    <row r="759" spans="22:22" ht="15.75" customHeight="1" x14ac:dyDescent="0.25">
      <c r="V759" s="273"/>
    </row>
    <row r="760" spans="22:22" ht="15.75" customHeight="1" x14ac:dyDescent="0.25">
      <c r="V760" s="273"/>
    </row>
    <row r="761" spans="22:22" ht="15.75" customHeight="1" x14ac:dyDescent="0.25">
      <c r="V761" s="273"/>
    </row>
    <row r="762" spans="22:22" ht="15.75" customHeight="1" x14ac:dyDescent="0.25">
      <c r="V762" s="273"/>
    </row>
    <row r="763" spans="22:22" ht="15.75" customHeight="1" x14ac:dyDescent="0.25">
      <c r="V763" s="273"/>
    </row>
    <row r="764" spans="22:22" ht="15.75" customHeight="1" x14ac:dyDescent="0.25">
      <c r="V764" s="273"/>
    </row>
    <row r="765" spans="22:22" ht="15.75" customHeight="1" x14ac:dyDescent="0.25">
      <c r="V765" s="273"/>
    </row>
    <row r="766" spans="22:22" ht="15.75" customHeight="1" x14ac:dyDescent="0.25">
      <c r="V766" s="273"/>
    </row>
    <row r="767" spans="22:22" ht="15.75" customHeight="1" x14ac:dyDescent="0.25">
      <c r="V767" s="273"/>
    </row>
    <row r="768" spans="22:22" ht="15.75" customHeight="1" x14ac:dyDescent="0.25">
      <c r="V768" s="273"/>
    </row>
    <row r="769" spans="22:22" ht="15.75" customHeight="1" x14ac:dyDescent="0.25">
      <c r="V769" s="273"/>
    </row>
    <row r="770" spans="22:22" ht="15.75" customHeight="1" x14ac:dyDescent="0.25">
      <c r="V770" s="273"/>
    </row>
    <row r="771" spans="22:22" ht="15.75" customHeight="1" x14ac:dyDescent="0.25">
      <c r="V771" s="273"/>
    </row>
    <row r="772" spans="22:22" ht="15.75" customHeight="1" x14ac:dyDescent="0.25">
      <c r="V772" s="273"/>
    </row>
    <row r="773" spans="22:22" ht="15.75" customHeight="1" x14ac:dyDescent="0.25">
      <c r="V773" s="273"/>
    </row>
    <row r="774" spans="22:22" ht="15.75" customHeight="1" x14ac:dyDescent="0.25">
      <c r="V774" s="273"/>
    </row>
    <row r="775" spans="22:22" ht="15.75" customHeight="1" x14ac:dyDescent="0.25">
      <c r="V775" s="273"/>
    </row>
    <row r="776" spans="22:22" ht="15.75" customHeight="1" x14ac:dyDescent="0.25">
      <c r="V776" s="273"/>
    </row>
    <row r="777" spans="22:22" ht="15.75" customHeight="1" x14ac:dyDescent="0.25">
      <c r="V777" s="273"/>
    </row>
    <row r="778" spans="22:22" ht="15.75" customHeight="1" x14ac:dyDescent="0.25">
      <c r="V778" s="273"/>
    </row>
    <row r="779" spans="22:22" ht="15.75" customHeight="1" x14ac:dyDescent="0.25">
      <c r="V779" s="273"/>
    </row>
    <row r="780" spans="22:22" ht="15.75" customHeight="1" x14ac:dyDescent="0.25">
      <c r="V780" s="273"/>
    </row>
    <row r="781" spans="22:22" ht="15.75" customHeight="1" x14ac:dyDescent="0.25">
      <c r="V781" s="273"/>
    </row>
    <row r="782" spans="22:22" ht="15.75" customHeight="1" x14ac:dyDescent="0.25">
      <c r="V782" s="273"/>
    </row>
    <row r="783" spans="22:22" ht="15.75" customHeight="1" x14ac:dyDescent="0.25">
      <c r="V783" s="273"/>
    </row>
    <row r="784" spans="22:22" ht="15.75" customHeight="1" x14ac:dyDescent="0.25">
      <c r="V784" s="273"/>
    </row>
    <row r="785" spans="22:22" ht="15.75" customHeight="1" x14ac:dyDescent="0.25">
      <c r="V785" s="273"/>
    </row>
    <row r="786" spans="22:22" ht="15.75" customHeight="1" x14ac:dyDescent="0.25">
      <c r="V786" s="273"/>
    </row>
    <row r="787" spans="22:22" ht="15.75" customHeight="1" x14ac:dyDescent="0.25">
      <c r="V787" s="273"/>
    </row>
    <row r="788" spans="22:22" ht="15.75" customHeight="1" x14ac:dyDescent="0.25">
      <c r="V788" s="273"/>
    </row>
    <row r="789" spans="22:22" ht="15.75" customHeight="1" x14ac:dyDescent="0.25">
      <c r="V789" s="273"/>
    </row>
    <row r="790" spans="22:22" ht="15.75" customHeight="1" x14ac:dyDescent="0.25">
      <c r="V790" s="273"/>
    </row>
    <row r="791" spans="22:22" ht="15.75" customHeight="1" x14ac:dyDescent="0.25">
      <c r="V791" s="273"/>
    </row>
    <row r="792" spans="22:22" ht="15.75" customHeight="1" x14ac:dyDescent="0.25">
      <c r="V792" s="273"/>
    </row>
    <row r="793" spans="22:22" ht="15.75" customHeight="1" x14ac:dyDescent="0.25">
      <c r="V793" s="273"/>
    </row>
    <row r="794" spans="22:22" ht="15.75" customHeight="1" x14ac:dyDescent="0.25">
      <c r="V794" s="273"/>
    </row>
    <row r="795" spans="22:22" ht="15.75" customHeight="1" x14ac:dyDescent="0.25">
      <c r="V795" s="273"/>
    </row>
    <row r="796" spans="22:22" ht="15.75" customHeight="1" x14ac:dyDescent="0.25">
      <c r="V796" s="273"/>
    </row>
    <row r="797" spans="22:22" ht="15.75" customHeight="1" x14ac:dyDescent="0.25">
      <c r="V797" s="273"/>
    </row>
    <row r="798" spans="22:22" ht="15.75" customHeight="1" x14ac:dyDescent="0.25">
      <c r="V798" s="273"/>
    </row>
    <row r="799" spans="22:22" ht="15.75" customHeight="1" x14ac:dyDescent="0.25">
      <c r="V799" s="273"/>
    </row>
    <row r="800" spans="22:22" ht="15.75" customHeight="1" x14ac:dyDescent="0.25">
      <c r="V800" s="273"/>
    </row>
    <row r="801" spans="22:22" ht="15.75" customHeight="1" x14ac:dyDescent="0.25">
      <c r="V801" s="273"/>
    </row>
    <row r="802" spans="22:22" ht="15.75" customHeight="1" x14ac:dyDescent="0.25">
      <c r="V802" s="273"/>
    </row>
    <row r="803" spans="22:22" ht="15.75" customHeight="1" x14ac:dyDescent="0.25">
      <c r="V803" s="273"/>
    </row>
    <row r="804" spans="22:22" ht="15.75" customHeight="1" x14ac:dyDescent="0.25">
      <c r="V804" s="273"/>
    </row>
    <row r="805" spans="22:22" ht="15.75" customHeight="1" x14ac:dyDescent="0.25">
      <c r="V805" s="273"/>
    </row>
    <row r="806" spans="22:22" ht="15.75" customHeight="1" x14ac:dyDescent="0.25">
      <c r="V806" s="273"/>
    </row>
    <row r="807" spans="22:22" ht="15.75" customHeight="1" x14ac:dyDescent="0.25">
      <c r="V807" s="273"/>
    </row>
    <row r="808" spans="22:22" ht="15.75" customHeight="1" x14ac:dyDescent="0.25">
      <c r="V808" s="273"/>
    </row>
    <row r="809" spans="22:22" ht="15.75" customHeight="1" x14ac:dyDescent="0.25">
      <c r="V809" s="273"/>
    </row>
    <row r="810" spans="22:22" ht="15.75" customHeight="1" x14ac:dyDescent="0.25">
      <c r="V810" s="273"/>
    </row>
    <row r="811" spans="22:22" ht="15.75" customHeight="1" x14ac:dyDescent="0.25">
      <c r="V811" s="273"/>
    </row>
    <row r="812" spans="22:22" ht="15.75" customHeight="1" x14ac:dyDescent="0.25">
      <c r="V812" s="273"/>
    </row>
    <row r="813" spans="22:22" ht="15.75" customHeight="1" x14ac:dyDescent="0.25">
      <c r="V813" s="273"/>
    </row>
    <row r="814" spans="22:22" ht="15.75" customHeight="1" x14ac:dyDescent="0.25">
      <c r="V814" s="273"/>
    </row>
    <row r="815" spans="22:22" ht="15.75" customHeight="1" x14ac:dyDescent="0.25">
      <c r="V815" s="273"/>
    </row>
    <row r="816" spans="22:22" ht="15.75" customHeight="1" x14ac:dyDescent="0.25">
      <c r="V816" s="273"/>
    </row>
    <row r="817" spans="22:22" ht="15.75" customHeight="1" x14ac:dyDescent="0.25">
      <c r="V817" s="273"/>
    </row>
    <row r="818" spans="22:22" ht="15.75" customHeight="1" x14ac:dyDescent="0.25">
      <c r="V818" s="273"/>
    </row>
    <row r="819" spans="22:22" ht="15.75" customHeight="1" x14ac:dyDescent="0.25">
      <c r="V819" s="273"/>
    </row>
    <row r="820" spans="22:22" ht="15.75" customHeight="1" x14ac:dyDescent="0.25">
      <c r="V820" s="273"/>
    </row>
    <row r="821" spans="22:22" ht="15.75" customHeight="1" x14ac:dyDescent="0.25">
      <c r="V821" s="273"/>
    </row>
    <row r="822" spans="22:22" ht="15.75" customHeight="1" x14ac:dyDescent="0.25">
      <c r="V822" s="273"/>
    </row>
    <row r="823" spans="22:22" ht="15.75" customHeight="1" x14ac:dyDescent="0.25">
      <c r="V823" s="273"/>
    </row>
    <row r="824" spans="22:22" ht="15.75" customHeight="1" x14ac:dyDescent="0.25">
      <c r="V824" s="273"/>
    </row>
    <row r="825" spans="22:22" ht="15.75" customHeight="1" x14ac:dyDescent="0.25">
      <c r="V825" s="273"/>
    </row>
    <row r="826" spans="22:22" ht="15.75" customHeight="1" x14ac:dyDescent="0.25">
      <c r="V826" s="273"/>
    </row>
    <row r="827" spans="22:22" ht="15.75" customHeight="1" x14ac:dyDescent="0.25">
      <c r="V827" s="273"/>
    </row>
    <row r="828" spans="22:22" ht="15.75" customHeight="1" x14ac:dyDescent="0.25">
      <c r="V828" s="273"/>
    </row>
    <row r="829" spans="22:22" ht="15.75" customHeight="1" x14ac:dyDescent="0.25">
      <c r="V829" s="273"/>
    </row>
    <row r="830" spans="22:22" ht="15.75" customHeight="1" x14ac:dyDescent="0.25">
      <c r="V830" s="273"/>
    </row>
    <row r="831" spans="22:22" ht="15.75" customHeight="1" x14ac:dyDescent="0.25">
      <c r="V831" s="273"/>
    </row>
    <row r="832" spans="22:22" ht="15.75" customHeight="1" x14ac:dyDescent="0.25">
      <c r="V832" s="273"/>
    </row>
    <row r="833" spans="22:22" ht="15.75" customHeight="1" x14ac:dyDescent="0.25">
      <c r="V833" s="273"/>
    </row>
    <row r="834" spans="22:22" ht="15.75" customHeight="1" x14ac:dyDescent="0.25">
      <c r="V834" s="273"/>
    </row>
    <row r="835" spans="22:22" ht="15.75" customHeight="1" x14ac:dyDescent="0.25">
      <c r="V835" s="273"/>
    </row>
    <row r="836" spans="22:22" ht="15.75" customHeight="1" x14ac:dyDescent="0.25">
      <c r="V836" s="273"/>
    </row>
    <row r="837" spans="22:22" ht="15.75" customHeight="1" x14ac:dyDescent="0.25">
      <c r="V837" s="273"/>
    </row>
    <row r="838" spans="22:22" ht="15.75" customHeight="1" x14ac:dyDescent="0.25">
      <c r="V838" s="273"/>
    </row>
    <row r="839" spans="22:22" ht="15.75" customHeight="1" x14ac:dyDescent="0.25">
      <c r="V839" s="273"/>
    </row>
    <row r="840" spans="22:22" ht="15.75" customHeight="1" x14ac:dyDescent="0.25">
      <c r="V840" s="273"/>
    </row>
    <row r="841" spans="22:22" ht="15.75" customHeight="1" x14ac:dyDescent="0.25">
      <c r="V841" s="273"/>
    </row>
    <row r="842" spans="22:22" ht="15.75" customHeight="1" x14ac:dyDescent="0.25">
      <c r="V842" s="273"/>
    </row>
    <row r="843" spans="22:22" ht="15.75" customHeight="1" x14ac:dyDescent="0.25">
      <c r="V843" s="273"/>
    </row>
    <row r="844" spans="22:22" ht="15.75" customHeight="1" x14ac:dyDescent="0.25">
      <c r="V844" s="273"/>
    </row>
    <row r="845" spans="22:22" ht="15.75" customHeight="1" x14ac:dyDescent="0.25">
      <c r="V845" s="273"/>
    </row>
    <row r="846" spans="22:22" ht="15.75" customHeight="1" x14ac:dyDescent="0.25">
      <c r="V846" s="273"/>
    </row>
    <row r="847" spans="22:22" ht="15.75" customHeight="1" x14ac:dyDescent="0.25">
      <c r="V847" s="273"/>
    </row>
    <row r="848" spans="22:22" ht="15.75" customHeight="1" x14ac:dyDescent="0.25">
      <c r="V848" s="273"/>
    </row>
    <row r="849" spans="22:22" ht="15.75" customHeight="1" x14ac:dyDescent="0.25">
      <c r="V849" s="273"/>
    </row>
    <row r="850" spans="22:22" ht="15.75" customHeight="1" x14ac:dyDescent="0.25">
      <c r="V850" s="273"/>
    </row>
    <row r="851" spans="22:22" ht="15.75" customHeight="1" x14ac:dyDescent="0.25">
      <c r="V851" s="273"/>
    </row>
    <row r="852" spans="22:22" ht="15.75" customHeight="1" x14ac:dyDescent="0.25">
      <c r="V852" s="273"/>
    </row>
    <row r="853" spans="22:22" ht="15.75" customHeight="1" x14ac:dyDescent="0.25">
      <c r="V853" s="273"/>
    </row>
    <row r="854" spans="22:22" ht="15.75" customHeight="1" x14ac:dyDescent="0.25">
      <c r="V854" s="273"/>
    </row>
    <row r="855" spans="22:22" ht="15.75" customHeight="1" x14ac:dyDescent="0.25">
      <c r="V855" s="273"/>
    </row>
    <row r="856" spans="22:22" ht="15.75" customHeight="1" x14ac:dyDescent="0.25">
      <c r="V856" s="273"/>
    </row>
    <row r="857" spans="22:22" ht="15.75" customHeight="1" x14ac:dyDescent="0.25">
      <c r="V857" s="273"/>
    </row>
    <row r="858" spans="22:22" ht="15.75" customHeight="1" x14ac:dyDescent="0.25">
      <c r="V858" s="273"/>
    </row>
    <row r="859" spans="22:22" ht="15.75" customHeight="1" x14ac:dyDescent="0.25">
      <c r="V859" s="273"/>
    </row>
    <row r="860" spans="22:22" ht="15.75" customHeight="1" x14ac:dyDescent="0.25">
      <c r="V860" s="273"/>
    </row>
    <row r="861" spans="22:22" ht="15.75" customHeight="1" x14ac:dyDescent="0.25">
      <c r="V861" s="273"/>
    </row>
    <row r="862" spans="22:22" ht="15.75" customHeight="1" x14ac:dyDescent="0.25">
      <c r="V862" s="273"/>
    </row>
    <row r="863" spans="22:22" ht="15.75" customHeight="1" x14ac:dyDescent="0.25">
      <c r="V863" s="273"/>
    </row>
    <row r="864" spans="22:22" ht="15.75" customHeight="1" x14ac:dyDescent="0.25">
      <c r="V864" s="273"/>
    </row>
    <row r="865" spans="22:22" ht="15.75" customHeight="1" x14ac:dyDescent="0.25">
      <c r="V865" s="273"/>
    </row>
    <row r="866" spans="22:22" ht="15.75" customHeight="1" x14ac:dyDescent="0.25">
      <c r="V866" s="273"/>
    </row>
    <row r="867" spans="22:22" ht="15.75" customHeight="1" x14ac:dyDescent="0.25">
      <c r="V867" s="273"/>
    </row>
    <row r="868" spans="22:22" ht="15.75" customHeight="1" x14ac:dyDescent="0.25">
      <c r="V868" s="273"/>
    </row>
    <row r="869" spans="22:22" ht="15.75" customHeight="1" x14ac:dyDescent="0.25">
      <c r="V869" s="273"/>
    </row>
    <row r="870" spans="22:22" ht="15.75" customHeight="1" x14ac:dyDescent="0.25">
      <c r="V870" s="273"/>
    </row>
    <row r="871" spans="22:22" ht="15.75" customHeight="1" x14ac:dyDescent="0.25">
      <c r="V871" s="273"/>
    </row>
    <row r="872" spans="22:22" ht="15.75" customHeight="1" x14ac:dyDescent="0.25">
      <c r="V872" s="273"/>
    </row>
    <row r="873" spans="22:22" ht="15.75" customHeight="1" x14ac:dyDescent="0.25">
      <c r="V873" s="273"/>
    </row>
    <row r="874" spans="22:22" ht="15.75" customHeight="1" x14ac:dyDescent="0.25">
      <c r="V874" s="273"/>
    </row>
    <row r="875" spans="22:22" ht="15.75" customHeight="1" x14ac:dyDescent="0.25">
      <c r="V875" s="273"/>
    </row>
    <row r="876" spans="22:22" ht="15.75" customHeight="1" x14ac:dyDescent="0.25">
      <c r="V876" s="273"/>
    </row>
    <row r="877" spans="22:22" ht="15.75" customHeight="1" x14ac:dyDescent="0.25">
      <c r="V877" s="273"/>
    </row>
    <row r="878" spans="22:22" ht="15.75" customHeight="1" x14ac:dyDescent="0.25">
      <c r="V878" s="273"/>
    </row>
    <row r="879" spans="22:22" ht="15.75" customHeight="1" x14ac:dyDescent="0.25">
      <c r="V879" s="273"/>
    </row>
    <row r="880" spans="22:22" ht="15.75" customHeight="1" x14ac:dyDescent="0.25">
      <c r="V880" s="273"/>
    </row>
    <row r="881" spans="22:22" ht="15.75" customHeight="1" x14ac:dyDescent="0.25">
      <c r="V881" s="273"/>
    </row>
    <row r="882" spans="22:22" ht="15.75" customHeight="1" x14ac:dyDescent="0.25">
      <c r="V882" s="273"/>
    </row>
    <row r="883" spans="22:22" ht="15.75" customHeight="1" x14ac:dyDescent="0.25">
      <c r="V883" s="273"/>
    </row>
    <row r="884" spans="22:22" ht="15.75" customHeight="1" x14ac:dyDescent="0.25">
      <c r="V884" s="273"/>
    </row>
    <row r="885" spans="22:22" ht="15.75" customHeight="1" x14ac:dyDescent="0.25">
      <c r="V885" s="273"/>
    </row>
    <row r="886" spans="22:22" ht="15.75" customHeight="1" x14ac:dyDescent="0.25">
      <c r="V886" s="273"/>
    </row>
    <row r="887" spans="22:22" ht="15.75" customHeight="1" x14ac:dyDescent="0.25">
      <c r="V887" s="273"/>
    </row>
    <row r="888" spans="22:22" ht="15.75" customHeight="1" x14ac:dyDescent="0.25">
      <c r="V888" s="273"/>
    </row>
    <row r="889" spans="22:22" ht="15.75" customHeight="1" x14ac:dyDescent="0.25">
      <c r="V889" s="273"/>
    </row>
    <row r="890" spans="22:22" ht="15.75" customHeight="1" x14ac:dyDescent="0.25">
      <c r="V890" s="273"/>
    </row>
    <row r="891" spans="22:22" ht="15.75" customHeight="1" x14ac:dyDescent="0.25">
      <c r="V891" s="273"/>
    </row>
    <row r="892" spans="22:22" ht="15.75" customHeight="1" x14ac:dyDescent="0.25">
      <c r="V892" s="273"/>
    </row>
    <row r="893" spans="22:22" ht="15.75" customHeight="1" x14ac:dyDescent="0.25">
      <c r="V893" s="273"/>
    </row>
    <row r="894" spans="22:22" ht="15.75" customHeight="1" x14ac:dyDescent="0.25">
      <c r="V894" s="273"/>
    </row>
    <row r="895" spans="22:22" ht="15.75" customHeight="1" x14ac:dyDescent="0.25">
      <c r="V895" s="273"/>
    </row>
    <row r="896" spans="22:22" ht="15.75" customHeight="1" x14ac:dyDescent="0.25">
      <c r="V896" s="273"/>
    </row>
    <row r="897" spans="22:22" ht="15.75" customHeight="1" x14ac:dyDescent="0.25">
      <c r="V897" s="273"/>
    </row>
    <row r="898" spans="22:22" ht="15.75" customHeight="1" x14ac:dyDescent="0.25">
      <c r="V898" s="273"/>
    </row>
    <row r="899" spans="22:22" ht="15.75" customHeight="1" x14ac:dyDescent="0.25">
      <c r="V899" s="273"/>
    </row>
    <row r="900" spans="22:22" ht="15.75" customHeight="1" x14ac:dyDescent="0.25">
      <c r="V900" s="273"/>
    </row>
    <row r="901" spans="22:22" ht="15.75" customHeight="1" x14ac:dyDescent="0.25">
      <c r="V901" s="273"/>
    </row>
    <row r="902" spans="22:22" ht="15.75" customHeight="1" x14ac:dyDescent="0.25">
      <c r="V902" s="273"/>
    </row>
    <row r="903" spans="22:22" ht="15.75" customHeight="1" x14ac:dyDescent="0.25">
      <c r="V903" s="273"/>
    </row>
    <row r="904" spans="22:22" ht="15.75" customHeight="1" x14ac:dyDescent="0.25">
      <c r="V904" s="273"/>
    </row>
    <row r="905" spans="22:22" ht="15.75" customHeight="1" x14ac:dyDescent="0.25">
      <c r="V905" s="273"/>
    </row>
    <row r="906" spans="22:22" ht="15.75" customHeight="1" x14ac:dyDescent="0.25">
      <c r="V906" s="273"/>
    </row>
    <row r="907" spans="22:22" ht="15.75" customHeight="1" x14ac:dyDescent="0.25">
      <c r="V907" s="273"/>
    </row>
    <row r="908" spans="22:22" ht="15.75" customHeight="1" x14ac:dyDescent="0.25">
      <c r="V908" s="273"/>
    </row>
    <row r="909" spans="22:22" ht="15.75" customHeight="1" x14ac:dyDescent="0.25">
      <c r="V909" s="273"/>
    </row>
    <row r="910" spans="22:22" ht="15.75" customHeight="1" x14ac:dyDescent="0.25">
      <c r="V910" s="273"/>
    </row>
    <row r="911" spans="22:22" ht="15.75" customHeight="1" x14ac:dyDescent="0.25">
      <c r="V911" s="273"/>
    </row>
    <row r="912" spans="22:22" ht="15.75" customHeight="1" x14ac:dyDescent="0.25">
      <c r="V912" s="273"/>
    </row>
    <row r="913" spans="22:22" ht="15.75" customHeight="1" x14ac:dyDescent="0.25">
      <c r="V913" s="273"/>
    </row>
    <row r="914" spans="22:22" ht="15.75" customHeight="1" x14ac:dyDescent="0.25">
      <c r="V914" s="273"/>
    </row>
    <row r="915" spans="22:22" ht="15.75" customHeight="1" x14ac:dyDescent="0.25">
      <c r="V915" s="273"/>
    </row>
    <row r="916" spans="22:22" ht="15.75" customHeight="1" x14ac:dyDescent="0.25">
      <c r="V916" s="273"/>
    </row>
    <row r="917" spans="22:22" ht="15.75" customHeight="1" x14ac:dyDescent="0.25">
      <c r="V917" s="273"/>
    </row>
    <row r="918" spans="22:22" ht="15.75" customHeight="1" x14ac:dyDescent="0.25">
      <c r="V918" s="273"/>
    </row>
    <row r="919" spans="22:22" ht="15.75" customHeight="1" x14ac:dyDescent="0.25">
      <c r="V919" s="273"/>
    </row>
    <row r="920" spans="22:22" ht="15.75" customHeight="1" x14ac:dyDescent="0.25">
      <c r="V920" s="273"/>
    </row>
    <row r="921" spans="22:22" ht="15.75" customHeight="1" x14ac:dyDescent="0.25">
      <c r="V921" s="273"/>
    </row>
    <row r="922" spans="22:22" ht="15.75" customHeight="1" x14ac:dyDescent="0.25">
      <c r="V922" s="273"/>
    </row>
    <row r="923" spans="22:22" ht="15.75" customHeight="1" x14ac:dyDescent="0.25">
      <c r="V923" s="273"/>
    </row>
    <row r="924" spans="22:22" ht="15.75" customHeight="1" x14ac:dyDescent="0.25">
      <c r="V924" s="273"/>
    </row>
    <row r="925" spans="22:22" ht="15.75" customHeight="1" x14ac:dyDescent="0.25">
      <c r="V925" s="273"/>
    </row>
    <row r="926" spans="22:22" ht="15.75" customHeight="1" x14ac:dyDescent="0.25">
      <c r="V926" s="273"/>
    </row>
    <row r="927" spans="22:22" ht="15.75" customHeight="1" x14ac:dyDescent="0.25">
      <c r="V927" s="273"/>
    </row>
    <row r="928" spans="22:22" ht="15.75" customHeight="1" x14ac:dyDescent="0.25">
      <c r="V928" s="273"/>
    </row>
    <row r="929" spans="22:22" ht="15.75" customHeight="1" x14ac:dyDescent="0.25">
      <c r="V929" s="273"/>
    </row>
    <row r="930" spans="22:22" ht="15.75" customHeight="1" x14ac:dyDescent="0.25">
      <c r="V930" s="273"/>
    </row>
    <row r="931" spans="22:22" ht="15.75" customHeight="1" x14ac:dyDescent="0.25">
      <c r="V931" s="273"/>
    </row>
    <row r="932" spans="22:22" ht="15.75" customHeight="1" x14ac:dyDescent="0.25">
      <c r="V932" s="273"/>
    </row>
    <row r="933" spans="22:22" ht="15.75" customHeight="1" x14ac:dyDescent="0.25">
      <c r="V933" s="273"/>
    </row>
    <row r="934" spans="22:22" ht="15.75" customHeight="1" x14ac:dyDescent="0.25">
      <c r="V934" s="273"/>
    </row>
    <row r="935" spans="22:22" ht="15.75" customHeight="1" x14ac:dyDescent="0.25">
      <c r="V935" s="273"/>
    </row>
    <row r="936" spans="22:22" ht="15.75" customHeight="1" x14ac:dyDescent="0.25">
      <c r="V936" s="273"/>
    </row>
    <row r="937" spans="22:22" ht="15.75" customHeight="1" x14ac:dyDescent="0.25">
      <c r="V937" s="273"/>
    </row>
    <row r="938" spans="22:22" ht="15.75" customHeight="1" x14ac:dyDescent="0.25">
      <c r="V938" s="273"/>
    </row>
    <row r="939" spans="22:22" ht="15.75" customHeight="1" x14ac:dyDescent="0.25">
      <c r="V939" s="273"/>
    </row>
    <row r="940" spans="22:22" ht="15.75" customHeight="1" x14ac:dyDescent="0.25">
      <c r="V940" s="273"/>
    </row>
    <row r="941" spans="22:22" ht="15.75" customHeight="1" x14ac:dyDescent="0.25">
      <c r="V941" s="273"/>
    </row>
    <row r="942" spans="22:22" ht="15.75" customHeight="1" x14ac:dyDescent="0.25">
      <c r="V942" s="273"/>
    </row>
    <row r="943" spans="22:22" ht="15.75" customHeight="1" x14ac:dyDescent="0.25">
      <c r="V943" s="273"/>
    </row>
    <row r="944" spans="22:22" ht="15.75" customHeight="1" x14ac:dyDescent="0.25">
      <c r="V944" s="273"/>
    </row>
    <row r="945" spans="22:22" ht="15.75" customHeight="1" x14ac:dyDescent="0.25">
      <c r="V945" s="273"/>
    </row>
    <row r="946" spans="22:22" ht="15.75" customHeight="1" x14ac:dyDescent="0.25">
      <c r="V946" s="273"/>
    </row>
    <row r="947" spans="22:22" ht="15.75" customHeight="1" x14ac:dyDescent="0.25">
      <c r="V947" s="273"/>
    </row>
    <row r="948" spans="22:22" ht="15.75" customHeight="1" x14ac:dyDescent="0.25">
      <c r="V948" s="273"/>
    </row>
    <row r="949" spans="22:22" ht="15.75" customHeight="1" x14ac:dyDescent="0.25">
      <c r="V949" s="273"/>
    </row>
    <row r="950" spans="22:22" ht="15.75" customHeight="1" x14ac:dyDescent="0.25">
      <c r="V950" s="273"/>
    </row>
    <row r="951" spans="22:22" ht="15.75" customHeight="1" x14ac:dyDescent="0.25">
      <c r="V951" s="273"/>
    </row>
    <row r="952" spans="22:22" ht="15.75" customHeight="1" x14ac:dyDescent="0.25">
      <c r="V952" s="273"/>
    </row>
    <row r="953" spans="22:22" ht="15.75" customHeight="1" x14ac:dyDescent="0.25">
      <c r="V953" s="273"/>
    </row>
    <row r="954" spans="22:22" ht="15.75" customHeight="1" x14ac:dyDescent="0.25">
      <c r="V954" s="273"/>
    </row>
    <row r="955" spans="22:22" ht="15.75" customHeight="1" x14ac:dyDescent="0.25">
      <c r="V955" s="273"/>
    </row>
    <row r="956" spans="22:22" ht="15.75" customHeight="1" x14ac:dyDescent="0.25">
      <c r="V956" s="273"/>
    </row>
    <row r="957" spans="22:22" ht="15.75" customHeight="1" x14ac:dyDescent="0.25">
      <c r="V957" s="273"/>
    </row>
    <row r="958" spans="22:22" ht="15.75" customHeight="1" x14ac:dyDescent="0.25">
      <c r="V958" s="273"/>
    </row>
    <row r="959" spans="22:22" ht="15.75" customHeight="1" x14ac:dyDescent="0.25">
      <c r="V959" s="273"/>
    </row>
    <row r="960" spans="22:22" ht="15.75" customHeight="1" x14ac:dyDescent="0.25">
      <c r="V960" s="273"/>
    </row>
    <row r="961" spans="22:22" ht="15.75" customHeight="1" x14ac:dyDescent="0.25">
      <c r="V961" s="273"/>
    </row>
    <row r="962" spans="22:22" ht="15.75" customHeight="1" x14ac:dyDescent="0.25">
      <c r="V962" s="273"/>
    </row>
    <row r="963" spans="22:22" ht="15.75" customHeight="1" x14ac:dyDescent="0.25">
      <c r="V963" s="273"/>
    </row>
    <row r="964" spans="22:22" ht="15.75" customHeight="1" x14ac:dyDescent="0.25">
      <c r="V964" s="273"/>
    </row>
    <row r="965" spans="22:22" ht="15.75" customHeight="1" x14ac:dyDescent="0.25">
      <c r="V965" s="273"/>
    </row>
    <row r="966" spans="22:22" ht="15.75" customHeight="1" x14ac:dyDescent="0.25">
      <c r="V966" s="273"/>
    </row>
    <row r="967" spans="22:22" ht="15.75" customHeight="1" x14ac:dyDescent="0.25">
      <c r="V967" s="273"/>
    </row>
    <row r="968" spans="22:22" ht="15.75" customHeight="1" x14ac:dyDescent="0.25">
      <c r="V968" s="273"/>
    </row>
    <row r="969" spans="22:22" ht="15.75" customHeight="1" x14ac:dyDescent="0.25">
      <c r="V969" s="273"/>
    </row>
    <row r="970" spans="22:22" ht="15.75" customHeight="1" x14ac:dyDescent="0.25">
      <c r="V970" s="273"/>
    </row>
    <row r="971" spans="22:22" ht="15.75" customHeight="1" x14ac:dyDescent="0.25">
      <c r="V971" s="273"/>
    </row>
    <row r="972" spans="22:22" ht="15.75" customHeight="1" x14ac:dyDescent="0.25">
      <c r="V972" s="273"/>
    </row>
    <row r="973" spans="22:22" ht="15.75" customHeight="1" x14ac:dyDescent="0.25">
      <c r="V973" s="273"/>
    </row>
    <row r="974" spans="22:22" ht="15.75" customHeight="1" x14ac:dyDescent="0.25">
      <c r="V974" s="273"/>
    </row>
    <row r="975" spans="22:22" ht="15.75" customHeight="1" x14ac:dyDescent="0.25">
      <c r="V975" s="273"/>
    </row>
    <row r="976" spans="22:22" ht="15.75" customHeight="1" x14ac:dyDescent="0.25">
      <c r="V976" s="273"/>
    </row>
    <row r="977" spans="22:22" ht="15.75" customHeight="1" x14ac:dyDescent="0.25">
      <c r="V977" s="273"/>
    </row>
    <row r="978" spans="22:22" ht="15.75" customHeight="1" x14ac:dyDescent="0.25">
      <c r="V978" s="273"/>
    </row>
    <row r="979" spans="22:22" ht="15.75" customHeight="1" x14ac:dyDescent="0.25">
      <c r="V979" s="273"/>
    </row>
    <row r="980" spans="22:22" ht="15.75" customHeight="1" x14ac:dyDescent="0.25">
      <c r="V980" s="273"/>
    </row>
    <row r="981" spans="22:22" ht="15.75" customHeight="1" x14ac:dyDescent="0.25">
      <c r="V981" s="273"/>
    </row>
    <row r="982" spans="22:22" ht="15.75" customHeight="1" x14ac:dyDescent="0.25">
      <c r="V982" s="273"/>
    </row>
    <row r="983" spans="22:22" ht="15.75" customHeight="1" x14ac:dyDescent="0.25">
      <c r="V983" s="273"/>
    </row>
    <row r="984" spans="22:22" ht="15.75" customHeight="1" x14ac:dyDescent="0.25">
      <c r="V984" s="273"/>
    </row>
    <row r="985" spans="22:22" ht="15.75" customHeight="1" x14ac:dyDescent="0.25">
      <c r="V985" s="273"/>
    </row>
    <row r="986" spans="22:22" ht="15.75" customHeight="1" x14ac:dyDescent="0.25">
      <c r="V986" s="273"/>
    </row>
    <row r="987" spans="22:22" ht="15.75" customHeight="1" x14ac:dyDescent="0.25">
      <c r="V987" s="273"/>
    </row>
    <row r="988" spans="22:22" ht="15.75" customHeight="1" x14ac:dyDescent="0.25">
      <c r="V988" s="273"/>
    </row>
    <row r="989" spans="22:22" ht="15.75" customHeight="1" x14ac:dyDescent="0.25">
      <c r="V989" s="273"/>
    </row>
    <row r="990" spans="22:22" ht="15.75" customHeight="1" x14ac:dyDescent="0.25">
      <c r="V990" s="273"/>
    </row>
    <row r="991" spans="22:22" ht="15.75" customHeight="1" x14ac:dyDescent="0.25">
      <c r="V991" s="273"/>
    </row>
    <row r="992" spans="22:22" ht="15.75" customHeight="1" x14ac:dyDescent="0.25">
      <c r="V992" s="273"/>
    </row>
    <row r="993" spans="22:22" ht="15.75" customHeight="1" x14ac:dyDescent="0.25">
      <c r="V993" s="273"/>
    </row>
    <row r="994" spans="22:22" ht="15.75" customHeight="1" x14ac:dyDescent="0.25">
      <c r="V994" s="273"/>
    </row>
    <row r="995" spans="22:22" ht="15.75" customHeight="1" x14ac:dyDescent="0.25">
      <c r="V995" s="273"/>
    </row>
    <row r="996" spans="22:22" ht="15.75" customHeight="1" x14ac:dyDescent="0.25">
      <c r="V996" s="273"/>
    </row>
    <row r="997" spans="22:22" ht="15.75" customHeight="1" x14ac:dyDescent="0.25">
      <c r="V997" s="273"/>
    </row>
    <row r="998" spans="22:22" ht="15.75" customHeight="1" x14ac:dyDescent="0.25">
      <c r="V998" s="273"/>
    </row>
    <row r="999" spans="22:22" ht="15.75" customHeight="1" x14ac:dyDescent="0.25">
      <c r="V999" s="273"/>
    </row>
    <row r="1000" spans="22:22" ht="15.75" customHeight="1" x14ac:dyDescent="0.25">
      <c r="V1000" s="273"/>
    </row>
    <row r="1001" spans="22:22" ht="15.75" customHeight="1" x14ac:dyDescent="0.25">
      <c r="V1001" s="273"/>
    </row>
    <row r="1002" spans="22:22" ht="15.75" customHeight="1" x14ac:dyDescent="0.25">
      <c r="V1002" s="273"/>
    </row>
    <row r="1003" spans="22:22" ht="15.75" customHeight="1" x14ac:dyDescent="0.25">
      <c r="V1003" s="273"/>
    </row>
    <row r="1004" spans="22:22" ht="15.75" customHeight="1" x14ac:dyDescent="0.25">
      <c r="V1004" s="273"/>
    </row>
    <row r="1005" spans="22:22" ht="15.75" customHeight="1" x14ac:dyDescent="0.25">
      <c r="V1005" s="273"/>
    </row>
    <row r="1006" spans="22:22" ht="15.75" customHeight="1" x14ac:dyDescent="0.25">
      <c r="V1006" s="273"/>
    </row>
    <row r="1007" spans="22:22" ht="15.75" customHeight="1" x14ac:dyDescent="0.25">
      <c r="V1007" s="273"/>
    </row>
    <row r="1008" spans="22:22" ht="15.75" customHeight="1" x14ac:dyDescent="0.25">
      <c r="V1008" s="273"/>
    </row>
    <row r="1009" spans="22:22" ht="15.75" customHeight="1" x14ac:dyDescent="0.25">
      <c r="V1009" s="273"/>
    </row>
    <row r="1010" spans="22:22" ht="15.75" customHeight="1" x14ac:dyDescent="0.25">
      <c r="V1010" s="273"/>
    </row>
    <row r="1011" spans="22:22" ht="15.75" customHeight="1" x14ac:dyDescent="0.25">
      <c r="V1011" s="273"/>
    </row>
    <row r="1012" spans="22:22" ht="15.75" customHeight="1" x14ac:dyDescent="0.25">
      <c r="V1012" s="273"/>
    </row>
  </sheetData>
  <autoFilter ref="A1:V10"/>
  <mergeCells count="18">
    <mergeCell ref="D1:F1"/>
    <mergeCell ref="G1:I1"/>
    <mergeCell ref="J1:L1"/>
    <mergeCell ref="M1:O1"/>
    <mergeCell ref="A3:V3"/>
    <mergeCell ref="A12:V12"/>
    <mergeCell ref="A25:V25"/>
    <mergeCell ref="T149:T151"/>
    <mergeCell ref="A153:V153"/>
    <mergeCell ref="A158:V158"/>
    <mergeCell ref="A34:V34"/>
    <mergeCell ref="A40:V40"/>
    <mergeCell ref="A54:V54"/>
    <mergeCell ref="A74:V74"/>
    <mergeCell ref="A115:V115"/>
    <mergeCell ref="A138:V138"/>
    <mergeCell ref="A148:V148"/>
    <mergeCell ref="A92:V92"/>
  </mergeCells>
  <pageMargins left="0.70866141732283472" right="0.70866141732283472" top="0.74803149606299213" bottom="0.74803149606299213" header="0" footer="0"/>
  <pageSetup paperSize="8" scale="69" fitToHeight="0" orientation="landscape" r:id="rId1"/>
  <headerFooter>
    <oddHeader xml:space="preserve">&amp;LPPKE ITK&amp;CInfo-Bionics Engineering MSc Degree Program&amp;R2023/24 AUTUMN. </oddHeader>
    <oddFooter>&amp;C&amp;P</oddFooter>
  </headerFooter>
  <rowBreaks count="6" manualBreakCount="6">
    <brk id="32" max="16383" man="1"/>
    <brk id="52" max="16383" man="1"/>
    <brk id="72" max="16383" man="1"/>
    <brk id="90" max="16383" man="1"/>
    <brk id="113" max="16383" man="1"/>
    <brk id="136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EEEF4BD49E65944ABA472AA59F90A1AA" ma:contentTypeVersion="11" ma:contentTypeDescription="Új dokumentum létrehozása." ma:contentTypeScope="" ma:versionID="f08c67766201b81da4a8a309ce477d03">
  <xsd:schema xmlns:xsd="http://www.w3.org/2001/XMLSchema" xmlns:xs="http://www.w3.org/2001/XMLSchema" xmlns:p="http://schemas.microsoft.com/office/2006/metadata/properties" xmlns:ns2="65993700-8bf7-46cf-a4c1-04a880758022" xmlns:ns3="3899bebd-6d4b-4329-ac00-1b6fae72b049" targetNamespace="http://schemas.microsoft.com/office/2006/metadata/properties" ma:root="true" ma:fieldsID="7c7f9cacd9bd6052b01ae51d2f72731b" ns2:_="" ns3:_="">
    <xsd:import namespace="65993700-8bf7-46cf-a4c1-04a880758022"/>
    <xsd:import namespace="3899bebd-6d4b-4329-ac00-1b6fae72b04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93700-8bf7-46cf-a4c1-04a8807580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99bebd-6d4b-4329-ac00-1b6fae72b04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98E321-6281-4FD3-8F77-F7F6EBCC63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DB0E877-D54B-4077-926C-9353A5F3543B}">
  <ds:schemaRefs>
    <ds:schemaRef ds:uri="3899bebd-6d4b-4329-ac00-1b6fae72b049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65993700-8bf7-46cf-a4c1-04a880758022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4D07F588-DAF1-48F1-8B23-BB25F03902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93700-8bf7-46cf-a4c1-04a880758022"/>
    <ds:schemaRef ds:uri="3899bebd-6d4b-4329-ac00-1b6fae72b0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Autumn</vt:lpstr>
      <vt:lpstr>Autumn!Nyomtatási_cím</vt:lpstr>
      <vt:lpstr>Autumn!Nyomtatási_terület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Jákyné Strakovits Edina</dc:creator>
  <cp:keywords/>
  <dc:description/>
  <cp:lastModifiedBy>Vargáné dr. Balogh Orsolya</cp:lastModifiedBy>
  <cp:revision/>
  <cp:lastPrinted>2023-05-25T08:52:09Z</cp:lastPrinted>
  <dcterms:created xsi:type="dcterms:W3CDTF">2018-11-28T12:00:54Z</dcterms:created>
  <dcterms:modified xsi:type="dcterms:W3CDTF">2023-07-28T09:22:04Z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0x010100EEEF4BD49E65944ABA472AA59F90A1AA</vt:lpwstr>
  </property>
</Properties>
</file>