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TO új\Tájékoztató anyagok új hallgatóknak\2024-25-1\Mintatantervek\"/>
    </mc:Choice>
  </mc:AlternateContent>
  <xr:revisionPtr revIDLastSave="0" documentId="13_ncr:1_{7D745C60-83A4-44E2-8126-4972D87D4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UMN" sheetId="1" r:id="rId1"/>
  </sheets>
  <definedNames>
    <definedName name="_xlnm._FilterDatabase" localSheetId="0" hidden="1">AUTUMN!$A$1:$V$8</definedName>
    <definedName name="_xlnm.Print_Titles" localSheetId="0">AUTUMN!$1:$2</definedName>
    <definedName name="_xlnm.Print_Area" localSheetId="0">AUTUMN!$A$1:$V$166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fTOzRAOFy/YBgIucbq6qcJg/BaA=="/>
    </ext>
  </extLst>
</workbook>
</file>

<file path=xl/calcChain.xml><?xml version="1.0" encoding="utf-8"?>
<calcChain xmlns="http://schemas.openxmlformats.org/spreadsheetml/2006/main">
  <c r="Q32" i="1" l="1"/>
  <c r="Q31" i="1"/>
  <c r="J31" i="1"/>
  <c r="G31" i="1"/>
  <c r="D31" i="1"/>
  <c r="Q22" i="1"/>
  <c r="D22" i="1"/>
  <c r="M22" i="1"/>
  <c r="J21" i="1"/>
  <c r="J22" i="1"/>
  <c r="G21" i="1"/>
  <c r="D21" i="1"/>
  <c r="G22" i="1"/>
  <c r="S21" i="1"/>
  <c r="Q48" i="1" l="1"/>
  <c r="Q47" i="1"/>
  <c r="M48" i="1"/>
  <c r="M47" i="1"/>
  <c r="J47" i="1"/>
  <c r="J48" i="1"/>
  <c r="G48" i="1"/>
  <c r="G47" i="1"/>
  <c r="D48" i="1"/>
  <c r="D47" i="1"/>
  <c r="Q112" i="1" l="1"/>
  <c r="M112" i="1"/>
  <c r="J112" i="1"/>
  <c r="G112" i="1"/>
  <c r="D112" i="1"/>
  <c r="Q111" i="1"/>
  <c r="M111" i="1"/>
  <c r="J111" i="1"/>
  <c r="G111" i="1"/>
  <c r="D111" i="1"/>
  <c r="Q8" i="1"/>
  <c r="P111" i="1" l="1"/>
  <c r="P112" i="1"/>
  <c r="Q38" i="1"/>
  <c r="Q150" i="1" l="1"/>
  <c r="M150" i="1"/>
  <c r="J150" i="1"/>
  <c r="G150" i="1"/>
  <c r="D150" i="1"/>
  <c r="Q136" i="1"/>
  <c r="M136" i="1"/>
  <c r="J136" i="1"/>
  <c r="G136" i="1"/>
  <c r="D136" i="1"/>
  <c r="Q135" i="1"/>
  <c r="M135" i="1"/>
  <c r="J135" i="1"/>
  <c r="G135" i="1"/>
  <c r="D135" i="1"/>
  <c r="Q88" i="1"/>
  <c r="M88" i="1"/>
  <c r="J88" i="1"/>
  <c r="G88" i="1"/>
  <c r="D88" i="1"/>
  <c r="Q87" i="1"/>
  <c r="M87" i="1"/>
  <c r="J87" i="1"/>
  <c r="G87" i="1"/>
  <c r="D87" i="1"/>
  <c r="Q69" i="1"/>
  <c r="M69" i="1"/>
  <c r="J69" i="1"/>
  <c r="G69" i="1"/>
  <c r="D69" i="1"/>
  <c r="Q68" i="1"/>
  <c r="M68" i="1"/>
  <c r="J68" i="1"/>
  <c r="G68" i="1"/>
  <c r="D68" i="1"/>
  <c r="M38" i="1"/>
  <c r="J38" i="1"/>
  <c r="G38" i="1"/>
  <c r="D38" i="1"/>
  <c r="Q37" i="1"/>
  <c r="M37" i="1"/>
  <c r="J37" i="1"/>
  <c r="G37" i="1"/>
  <c r="D37" i="1"/>
  <c r="M32" i="1"/>
  <c r="J32" i="1"/>
  <c r="G32" i="1"/>
  <c r="D32" i="1"/>
  <c r="M31" i="1"/>
  <c r="Q21" i="1"/>
  <c r="M21" i="1"/>
  <c r="M8" i="1"/>
  <c r="J8" i="1"/>
  <c r="G8" i="1"/>
  <c r="D8" i="1"/>
  <c r="Q7" i="1"/>
  <c r="M7" i="1"/>
  <c r="J7" i="1"/>
  <c r="G7" i="1"/>
  <c r="D7" i="1"/>
  <c r="Q92" i="1" l="1"/>
  <c r="Q114" i="1"/>
  <c r="Q71" i="1"/>
  <c r="Q90" i="1"/>
  <c r="Q116" i="1"/>
  <c r="Q89" i="1"/>
  <c r="Q113" i="1"/>
  <c r="Q115" i="1"/>
  <c r="Q72" i="1"/>
  <c r="Q91" i="1"/>
  <c r="P37" i="1"/>
  <c r="P21" i="1"/>
  <c r="P22" i="1"/>
  <c r="P38" i="1"/>
  <c r="P7" i="1"/>
  <c r="P150" i="1"/>
  <c r="P8" i="1"/>
  <c r="Q139" i="1"/>
  <c r="Q140" i="1"/>
  <c r="P31" i="1"/>
  <c r="D51" i="1"/>
  <c r="D115" i="1" s="1"/>
  <c r="J51" i="1"/>
  <c r="J115" i="1" s="1"/>
  <c r="G52" i="1"/>
  <c r="M52" i="1"/>
  <c r="P32" i="1"/>
  <c r="G51" i="1"/>
  <c r="G115" i="1" s="1"/>
  <c r="M51" i="1"/>
  <c r="M115" i="1" s="1"/>
  <c r="D52" i="1"/>
  <c r="D116" i="1" s="1"/>
  <c r="J52" i="1"/>
  <c r="P47" i="1"/>
  <c r="P48" i="1"/>
  <c r="D49" i="1"/>
  <c r="D113" i="1" s="1"/>
  <c r="J49" i="1"/>
  <c r="J113" i="1" s="1"/>
  <c r="D50" i="1"/>
  <c r="D114" i="1" s="1"/>
  <c r="J50" i="1"/>
  <c r="J114" i="1" s="1"/>
  <c r="P68" i="1"/>
  <c r="P69" i="1"/>
  <c r="P87" i="1"/>
  <c r="P88" i="1"/>
  <c r="P135" i="1"/>
  <c r="P136" i="1"/>
  <c r="G49" i="1"/>
  <c r="G113" i="1" s="1"/>
  <c r="M49" i="1"/>
  <c r="M113" i="1" s="1"/>
  <c r="Q49" i="1"/>
  <c r="G50" i="1"/>
  <c r="G114" i="1" s="1"/>
  <c r="M50" i="1"/>
  <c r="M114" i="1" s="1"/>
  <c r="Q50" i="1"/>
  <c r="Q51" i="1"/>
  <c r="Q52" i="1"/>
  <c r="Q70" i="1"/>
  <c r="Q73" i="1"/>
  <c r="Q137" i="1"/>
  <c r="Q138" i="1"/>
  <c r="M73" i="1" l="1"/>
  <c r="M116" i="1"/>
  <c r="J73" i="1"/>
  <c r="J116" i="1"/>
  <c r="G73" i="1"/>
  <c r="G116" i="1"/>
  <c r="J71" i="1"/>
  <c r="G89" i="1"/>
  <c r="D138" i="1"/>
  <c r="M70" i="1"/>
  <c r="J70" i="1"/>
  <c r="D89" i="1"/>
  <c r="G71" i="1"/>
  <c r="M138" i="1"/>
  <c r="J72" i="1"/>
  <c r="D72" i="1"/>
  <c r="G91" i="1"/>
  <c r="M72" i="1"/>
  <c r="D73" i="1"/>
  <c r="M137" i="1"/>
  <c r="J90" i="1"/>
  <c r="M89" i="1"/>
  <c r="G90" i="1"/>
  <c r="J137" i="1"/>
  <c r="G70" i="1"/>
  <c r="D137" i="1"/>
  <c r="D70" i="1"/>
  <c r="G138" i="1"/>
  <c r="G137" i="1"/>
  <c r="M90" i="1"/>
  <c r="M71" i="1"/>
  <c r="D90" i="1"/>
  <c r="J89" i="1"/>
  <c r="D71" i="1"/>
  <c r="J138" i="1"/>
  <c r="G72" i="1"/>
  <c r="G92" i="1"/>
  <c r="D91" i="1"/>
  <c r="G139" i="1"/>
  <c r="D140" i="1"/>
  <c r="D92" i="1"/>
  <c r="J139" i="1"/>
  <c r="J91" i="1"/>
  <c r="J140" i="1"/>
  <c r="M139" i="1"/>
  <c r="J92" i="1"/>
  <c r="M91" i="1"/>
  <c r="G140" i="1"/>
  <c r="D139" i="1"/>
  <c r="P52" i="1"/>
  <c r="M140" i="1"/>
  <c r="M92" i="1"/>
  <c r="P51" i="1"/>
  <c r="P50" i="1"/>
  <c r="P49" i="1"/>
  <c r="P116" i="1" l="1"/>
  <c r="P73" i="1"/>
  <c r="P113" i="1"/>
  <c r="P114" i="1"/>
  <c r="P72" i="1"/>
  <c r="P70" i="1"/>
  <c r="P137" i="1"/>
  <c r="P138" i="1"/>
  <c r="P89" i="1"/>
  <c r="P71" i="1"/>
  <c r="P90" i="1"/>
  <c r="P91" i="1"/>
  <c r="P140" i="1"/>
  <c r="P139" i="1"/>
  <c r="P92" i="1"/>
  <c r="P115" i="1" l="1"/>
</calcChain>
</file>

<file path=xl/sharedStrings.xml><?xml version="1.0" encoding="utf-8"?>
<sst xmlns="http://schemas.openxmlformats.org/spreadsheetml/2006/main" count="816" uniqueCount="297">
  <si>
    <t>Type</t>
  </si>
  <si>
    <t xml:space="preserve"> Subject</t>
  </si>
  <si>
    <t>1st year
AUTUMN</t>
  </si>
  <si>
    <t>1st year
SPRING</t>
  </si>
  <si>
    <t>2nd year
AUTUMN</t>
  </si>
  <si>
    <t>2nd year
SPRING</t>
  </si>
  <si>
    <t>Final evaluation</t>
  </si>
  <si>
    <t>Credits</t>
  </si>
  <si>
    <t>Lecturer</t>
  </si>
  <si>
    <t>Subject code</t>
  </si>
  <si>
    <t>Prerequisites; comments</t>
  </si>
  <si>
    <t>*Necessary BSc level skills/knowledge</t>
  </si>
  <si>
    <t>Other comments</t>
  </si>
  <si>
    <t>Lecture</t>
  </si>
  <si>
    <t>Practice</t>
  </si>
  <si>
    <t>Lab</t>
  </si>
  <si>
    <r>
      <rPr>
        <b/>
        <sz val="10"/>
        <color rgb="FF000000"/>
        <rFont val="Times New Roman"/>
        <family val="1"/>
      </rPr>
      <t>F</t>
    </r>
    <r>
      <rPr>
        <b/>
        <sz val="10"/>
        <rFont val="Times New Roman"/>
        <family val="1"/>
        <charset val="238"/>
      </rPr>
      <t>undamentals in Natural Sciences and Mathematics (Total required: 15 credits) 
Természettudományi és matematikai ismeretek (Összesen elvárt: 15 kredit)</t>
    </r>
  </si>
  <si>
    <t>k1</t>
  </si>
  <si>
    <t>Comp</t>
  </si>
  <si>
    <t>Computer Controlled Systems</t>
  </si>
  <si>
    <t>E</t>
  </si>
  <si>
    <t>Dr. Szederkényi Gábor</t>
  </si>
  <si>
    <t>P-ITJEL-0042</t>
  </si>
  <si>
    <t>*Valószínűségszámítás, matematikai statisztika</t>
  </si>
  <si>
    <t>k2</t>
  </si>
  <si>
    <t>Functional Analysis</t>
  </si>
  <si>
    <t>Dr. Gerencsérné dr. Vágó Zsuzsanna Márta</t>
  </si>
  <si>
    <t>P-ITMAT-0025</t>
  </si>
  <si>
    <t>k3</t>
  </si>
  <si>
    <t xml:space="preserve">Biostatistics </t>
  </si>
  <si>
    <t>Dr. Juhász János</t>
  </si>
  <si>
    <t>P-ITMAT-0040</t>
  </si>
  <si>
    <t>Nonlinear Dynamical Systems</t>
  </si>
  <si>
    <t>P-ITEEA-0037</t>
  </si>
  <si>
    <t>*Matematikai analízis II.</t>
  </si>
  <si>
    <t xml:space="preserve">Stochastic Signals and Systems </t>
  </si>
  <si>
    <t>P-ITMAT-0037</t>
  </si>
  <si>
    <t>Compulsory credits (kötelező kredit)</t>
  </si>
  <si>
    <t>C/E credits (köt. vál. kredit)</t>
  </si>
  <si>
    <t>Economics and Humanities - Hungarian students (Total required: 6 credits)
Gazdasági és humán ismeretek - magyar hallgatók (Összesen elvárt: 6 kredit)</t>
  </si>
  <si>
    <t>nk1</t>
  </si>
  <si>
    <t>C/E</t>
  </si>
  <si>
    <t>Az agykutatás története</t>
  </si>
  <si>
    <t>Sm</t>
  </si>
  <si>
    <t>Dr. Takács József Miklós</t>
  </si>
  <si>
    <t>P-ITMUV-0009</t>
  </si>
  <si>
    <t>English for Academic Purposes</t>
  </si>
  <si>
    <t>Dr. Péri Márton</t>
  </si>
  <si>
    <t>P-ITANG-0009</t>
  </si>
  <si>
    <t>Introduction to Startup Innovation</t>
  </si>
  <si>
    <t>Dr. Iván Kristóf</t>
  </si>
  <si>
    <t>P-ITKOZ-0010</t>
  </si>
  <si>
    <t>nk2</t>
  </si>
  <si>
    <t>A Biblia világa</t>
  </si>
  <si>
    <t xml:space="preserve">Dr. Fodor György </t>
  </si>
  <si>
    <t>P-ITMUV-0007</t>
  </si>
  <si>
    <t>A holokauszt és emlékezete</t>
  </si>
  <si>
    <t>Dr. Fodor György</t>
  </si>
  <si>
    <t>HXXOSO0020AX</t>
  </si>
  <si>
    <t>English for Academic Purposes II.</t>
  </si>
  <si>
    <t>P-ITANG-0011</t>
  </si>
  <si>
    <t>nk4</t>
  </si>
  <si>
    <t>Bioetika és környezetetika II.</t>
  </si>
  <si>
    <t>Dr. Bándi Gyula Ferenc
(Nyéky Kálmán)</t>
  </si>
  <si>
    <t>P-ITMUV-0010</t>
  </si>
  <si>
    <t>Szellemi tulajdonjogok a kutatás-fejlesztésben</t>
  </si>
  <si>
    <t>Dr. Svingor Ádám Kristóf</t>
  </si>
  <si>
    <t>P-ITKOZ-0011</t>
  </si>
  <si>
    <t>A zene fizikai, matematikai és neurológiai vonatkozásai</t>
  </si>
  <si>
    <t> </t>
  </si>
  <si>
    <t>Bércesné dr. Novák Ágnes (Dr. Kalló Imre)</t>
  </si>
  <si>
    <t>P-ITMUV-0024</t>
  </si>
  <si>
    <t>Project Fundamentals</t>
  </si>
  <si>
    <t>Bojárszky András</t>
  </si>
  <si>
    <t>P-ITKOZ-0016</t>
  </si>
  <si>
    <r>
      <t>Economics and Humanities - International students (Total required:</t>
    </r>
    <r>
      <rPr>
        <b/>
        <strike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6 credits)
Gazdasági és humán ismeretek - külföldi hallgatók (Összesen elvárt: 6 kredit)</t>
    </r>
  </si>
  <si>
    <t>k4</t>
  </si>
  <si>
    <t>Hungarian and European Civilization and Culture</t>
  </si>
  <si>
    <t>P-ITMUV-0019</t>
  </si>
  <si>
    <t>Hungarian Language Course</t>
  </si>
  <si>
    <t>P-ITANG-0010</t>
  </si>
  <si>
    <t>Hungarian Language and Culture Comprehensive Exam</t>
  </si>
  <si>
    <t>x</t>
  </si>
  <si>
    <t>Rep(3)</t>
  </si>
  <si>
    <t>P-ITMUV-0020</t>
  </si>
  <si>
    <t>Elect</t>
  </si>
  <si>
    <t xml:space="preserve">English for Academic Purposes </t>
  </si>
  <si>
    <t>Elective credits (szab. vál. kredit)</t>
  </si>
  <si>
    <t>Skills in Neural Sciences and Electrophysiology (Total required: 11 credits)
Idegtudományi és elektrofiziológiai ismeretek (Összesen elvárt: 11 kredit)</t>
  </si>
  <si>
    <t xml:space="preserve">Neural Interfaces and Prostheses </t>
  </si>
  <si>
    <t>Dr. Ulbert István</t>
  </si>
  <si>
    <t>P-ITBIO-0038</t>
  </si>
  <si>
    <t>*Az ideg- és izomrendszer elektrofiziológiai vizsgálómódszerei</t>
  </si>
  <si>
    <t>Introduction to Functional Neurobiology</t>
  </si>
  <si>
    <t>Dr. Freund Tamás
Dr. Liposits Zsolt
Dr. Kalló Imre</t>
  </si>
  <si>
    <t>P-ITBIO-0037</t>
  </si>
  <si>
    <t xml:space="preserve">*Basics of Neurobiology
</t>
  </si>
  <si>
    <t xml:space="preserve"> </t>
  </si>
  <si>
    <t>Skills in Electronics and Computer Sciences (Total required: 11 credits)
Elektronikai és számítástechnikai ismeretek (Összesen elvárt: 11 kredit)</t>
  </si>
  <si>
    <t>Data Mining and Machine Learning</t>
  </si>
  <si>
    <t>Dr.  Lukács Gergely István</t>
  </si>
  <si>
    <t>P-ITSZT-0053</t>
  </si>
  <si>
    <t>*Adatbázis-kezelés</t>
  </si>
  <si>
    <t>Parallel Programming</t>
  </si>
  <si>
    <t>Dr. Reguly István Zoltán</t>
  </si>
  <si>
    <t>P-ITSZT-0048</t>
  </si>
  <si>
    <t>Applications of Machine Learning in Biotech and Medtech</t>
  </si>
  <si>
    <t>Dr. Horváth András</t>
  </si>
  <si>
    <t>P-ITSZT-0061</t>
  </si>
  <si>
    <t xml:space="preserve">Introduction to Artificial Intelligence </t>
  </si>
  <si>
    <t>Dr. Karacs Kristóf Imre</t>
  </si>
  <si>
    <t>P-ITSZT-0022</t>
  </si>
  <si>
    <t>*Diszkrét matematika II.,
*Programozás II.</t>
  </si>
  <si>
    <t>Scientific Python</t>
  </si>
  <si>
    <t>Dr. Novák Borbála</t>
  </si>
  <si>
    <t>P-ITSZT-0063</t>
  </si>
  <si>
    <t>nk3</t>
  </si>
  <si>
    <t>Parallel Computing Architectures</t>
  </si>
  <si>
    <t>P-ITEEA-0022</t>
  </si>
  <si>
    <t>*Digitális rendszerek és számítógép architektúrák</t>
  </si>
  <si>
    <t>Compulsory credits in fundamentals - Hungarian students (kötelező az alapozásban)</t>
  </si>
  <si>
    <t xml:space="preserve">Elective credits in fundamentals - Hungarian students (választható az alapozásban) </t>
  </si>
  <si>
    <t>Compulsory credits in fundamentals - International students</t>
  </si>
  <si>
    <t>C/E credits in fundamentals - International students</t>
  </si>
  <si>
    <t>Specialization in Bionic Interfaces (Total required: 31 credits) 
Bionikus interfészek specializáció (Összesen elvárt: 31 kredit) Dr. Ulbert István</t>
  </si>
  <si>
    <t>Biomedical Signal Processing</t>
  </si>
  <si>
    <t>Dr. Gyöngy Miklós</t>
  </si>
  <si>
    <t>P-ITJEL-0024</t>
  </si>
  <si>
    <t>*Digitális jelfeldolgozás</t>
  </si>
  <si>
    <t>Sensory Robotics</t>
  </si>
  <si>
    <t>Dr. Cserey György Gábor 
(Dr. Koller Miklós)</t>
  </si>
  <si>
    <t>P-ITEEA-0039</t>
  </si>
  <si>
    <t>Bio- and Drug Delivery MEMS</t>
  </si>
  <si>
    <t/>
  </si>
  <si>
    <t>P-ITEEA-0024</t>
  </si>
  <si>
    <t>*Physics of Information Technology and Bionics II.</t>
  </si>
  <si>
    <t>Neuromorph Movement Control</t>
  </si>
  <si>
    <t>Dr. Laczkó József</t>
  </si>
  <si>
    <t>P-ITEEA-0043</t>
  </si>
  <si>
    <t>Multi-photon Microscopy</t>
  </si>
  <si>
    <t>Dr. Rózsa József Balázs</t>
  </si>
  <si>
    <t>P-ITJEL-0044</t>
  </si>
  <si>
    <t>Optical Devices and Photonics</t>
  </si>
  <si>
    <t>Dr. Csaba György</t>
  </si>
  <si>
    <t>P-ITEEA-0051</t>
  </si>
  <si>
    <t>Data Analytics in Sports and Rehabilitation</t>
  </si>
  <si>
    <t>Dr. Grand László</t>
  </si>
  <si>
    <t>P-ITEEA-0050</t>
  </si>
  <si>
    <t>Applications of Neural Microsystems</t>
  </si>
  <si>
    <t>Dr. Fekete Zoltán</t>
  </si>
  <si>
    <t>P-ITBIO-0042</t>
  </si>
  <si>
    <t>Embedded Electronic Systems</t>
  </si>
  <si>
    <t>Dr. Zarándy Ákos</t>
  </si>
  <si>
    <t>P-ITEEA-0045</t>
  </si>
  <si>
    <t>Neurophysiological Data Analysis</t>
  </si>
  <si>
    <t>Dr. Ulbert István 
(Dr. Somogyvári Zoltán)</t>
  </si>
  <si>
    <t>P-ITBIO-0044</t>
  </si>
  <si>
    <t xml:space="preserve">*vector calculus </t>
  </si>
  <si>
    <t>Brain Therapy Technologies</t>
  </si>
  <si>
    <t>Dr. Hillier Dániel</t>
  </si>
  <si>
    <t>P-ITMED-0028</t>
  </si>
  <si>
    <t>*Basics of Neurobiology
*Bevezetés a programozásba II.
*Molecular Biology 
*Molecular Genetics
*Basics of Python</t>
  </si>
  <si>
    <t>Professional Skills Development</t>
  </si>
  <si>
    <t>1-5</t>
  </si>
  <si>
    <t>Head of Program</t>
  </si>
  <si>
    <t>P-ITPS-0001A…</t>
  </si>
  <si>
    <t>1-5 credits/Subject</t>
  </si>
  <si>
    <t>Mobility Window 
(Subjects corresponding to the Specialization)</t>
  </si>
  <si>
    <t>1-8</t>
  </si>
  <si>
    <t>Dr. Gáspári Zoltán</t>
  </si>
  <si>
    <t>P-ITMOB-0001A…</t>
  </si>
  <si>
    <t>1-8 credits/Subject</t>
  </si>
  <si>
    <r>
      <rPr>
        <sz val="10"/>
        <rFont val="Times New Roman"/>
        <family val="1"/>
        <charset val="238"/>
      </rPr>
      <t>(E.g. Erasmus courses)</t>
    </r>
    <r>
      <rPr>
        <i/>
        <sz val="10"/>
        <rFont val="Times New Roman"/>
        <family val="1"/>
        <charset val="238"/>
      </rPr>
      <t xml:space="preserve">
Subjects may be recognized by the CTC as C/E in specialization.</t>
    </r>
  </si>
  <si>
    <t>Total compulsory credits in specialization - Hungarian students (össz-kötelező a specializáción)</t>
  </si>
  <si>
    <t>Total C/E credits in specialization - Hungarian students (össz-választható a specializáción)</t>
  </si>
  <si>
    <t>Total compulsory credits in specialization -International students</t>
  </si>
  <si>
    <t xml:space="preserve">Total elective, C/E credits in specialisation - International students </t>
  </si>
  <si>
    <t>Specialization in Bio-nano Sensors and Imaging Devices (Total required: 31 credits)
Bio-nano mérőeszközök és képalkotók specializáció   (Total required: 31 kredit) Dr. Iván Kristóf</t>
  </si>
  <si>
    <t>Diagnostic Ultrasound Imaging</t>
  </si>
  <si>
    <t>P-ITJEL-0025</t>
  </si>
  <si>
    <t>Dr. Rózsa  József Balázs</t>
  </si>
  <si>
    <t>Multimodal Sensor Fusion and Navigation</t>
  </si>
  <si>
    <t>P-ITEEA-0038</t>
  </si>
  <si>
    <t>*Celluláris hullámszámítógépek</t>
  </si>
  <si>
    <t>High-level Synthesis Methods on FPGA-s</t>
  </si>
  <si>
    <t>Dr. Nagy Zoltán</t>
  </si>
  <si>
    <t>P-ITEEA-0016</t>
  </si>
  <si>
    <t>*FPGA-based Algorithm Design</t>
  </si>
  <si>
    <t>Electromagnetic Metamaterials and Applications</t>
  </si>
  <si>
    <t>Dr. Szabó Zsolt</t>
  </si>
  <si>
    <t>P-ITFIZ-0010</t>
  </si>
  <si>
    <t xml:space="preserve">*Az információtechnika és a bionika fizikai alapjai I. (P-ITFIZ-0006) vagy
*Elektromágneses terek </t>
  </si>
  <si>
    <t xml:space="preserve">Total C/E credits in specialization - International students </t>
  </si>
  <si>
    <t>Specialization in Neural Data Science (Total required: 31 credits)
Idegi adattudomány specializáció   (Total required: 31 kredit) Dr. Freund Tamás</t>
  </si>
  <si>
    <t>Optimization Methods</t>
  </si>
  <si>
    <t>Dr. Ruszinkó Miklós</t>
  </si>
  <si>
    <t>P-ITMAT-0041</t>
  </si>
  <si>
    <t>Modelling Neurons and Networks</t>
  </si>
  <si>
    <t>Dr. Kalló Imre
(Dr. Káli Szabolcs)</t>
  </si>
  <si>
    <t>P-ITBIO-0040</t>
  </si>
  <si>
    <t>Machine Learning for Neural Data Analysis</t>
  </si>
  <si>
    <t>Dr. Újfalussy Balázs</t>
  </si>
  <si>
    <t>P-ITSZT-0060</t>
  </si>
  <si>
    <t>Neuroscience Techniques (in practice)</t>
  </si>
  <si>
    <t>Dr. Ulbert István, Dr. Makara Judit</t>
  </si>
  <si>
    <t>P-ITBIO-0053</t>
  </si>
  <si>
    <t>Neural Engineering Applications</t>
  </si>
  <si>
    <t>P-ITBIO-0054</t>
  </si>
  <si>
    <t>Machine Learning</t>
  </si>
  <si>
    <t>P-ITSZT-0041</t>
  </si>
  <si>
    <t>Parameter Estimation</t>
  </si>
  <si>
    <t>P-ITMAT-0026</t>
  </si>
  <si>
    <t xml:space="preserve">Computer Controlled Systems </t>
  </si>
  <si>
    <t>Specialization in Systems Biology (Total required: 31 credits)
Rendszerbiológia specializáció   (Total required: 31 kredit) Dr. Csikász-Nagy Attila</t>
  </si>
  <si>
    <t>Systems Bioinformatics</t>
  </si>
  <si>
    <t>Dr. Ligeti Balázs</t>
  </si>
  <si>
    <t>P-ITBIO-0048</t>
  </si>
  <si>
    <t>Integrated Structural Bioinformatics</t>
  </si>
  <si>
    <t>P-ITBIO-0028</t>
  </si>
  <si>
    <t>*Introduction to Bioinformatics</t>
  </si>
  <si>
    <t>Data Visualization in Bioinformatics and Systems Biology</t>
  </si>
  <si>
    <t>Dr. Pongor Sándor</t>
  </si>
  <si>
    <t>P-ITJEL-0057</t>
  </si>
  <si>
    <t>Applied Systems Biology</t>
  </si>
  <si>
    <t>Dr. Csikász-Nagy Attila István</t>
  </si>
  <si>
    <t>P-ITBIO-0051</t>
  </si>
  <si>
    <t>Biophotonics</t>
  </si>
  <si>
    <t>Dr. Pongor Csaba István</t>
  </si>
  <si>
    <t>P-ITJEL-0059</t>
  </si>
  <si>
    <t>Bioanalytics and Molecular Diagnostics</t>
  </si>
  <si>
    <t>P-ITMED-0029</t>
  </si>
  <si>
    <t>Bioanalytics Practice</t>
  </si>
  <si>
    <t>P-ITMED-0030</t>
  </si>
  <si>
    <t>Laboratory Automation I.</t>
  </si>
  <si>
    <t>P-ITMED-0031</t>
  </si>
  <si>
    <t>Quantitative Modelling and Control of Nonlinear Molecular Processes</t>
  </si>
  <si>
    <t>P-ITJEL-0031</t>
  </si>
  <si>
    <t>Quantitative Biology</t>
  </si>
  <si>
    <t>P-ITBIO-0052</t>
  </si>
  <si>
    <t>Project Work and Thesis Work (Total required: 40 credits)
Labor, diplomamunka (összesen elvárt: 40 kredit)</t>
  </si>
  <si>
    <t>Tutored Research Project (IMNM-AIB)</t>
  </si>
  <si>
    <t>Head of program</t>
  </si>
  <si>
    <t>P-ITLAB-0048</t>
  </si>
  <si>
    <t>Thesis Work I. (IMNM-AIB)</t>
  </si>
  <si>
    <t>P-SZD-IMNM-AIB1</t>
  </si>
  <si>
    <t>Internship (IMNM-AIB)</t>
  </si>
  <si>
    <t>Rep (3)</t>
  </si>
  <si>
    <t>P-ITLAB-0031</t>
  </si>
  <si>
    <t>1 finished semester or 30 credits</t>
  </si>
  <si>
    <t xml:space="preserve">240 hours required </t>
  </si>
  <si>
    <t>Thesis Work II.   (IMNM-AIB)</t>
  </si>
  <si>
    <t>P-SZD-IMNM-AIB2</t>
  </si>
  <si>
    <t>Final Exam (IMNM-AIB)</t>
  </si>
  <si>
    <t>FE</t>
  </si>
  <si>
    <t>P-ZV-IMNM-AIB</t>
  </si>
  <si>
    <t>final certificate</t>
  </si>
  <si>
    <t>Thesis Defense (IMNM-AIB)</t>
  </si>
  <si>
    <t>TD</t>
  </si>
  <si>
    <t>P-SZDV-IMNM-AIB</t>
  </si>
  <si>
    <t>final exam</t>
  </si>
  <si>
    <t>Guided Individual Study (Felügyelt önálló tanulás)</t>
  </si>
  <si>
    <t>1-4</t>
  </si>
  <si>
    <t>Dr. Góth Júlia Krisztina</t>
  </si>
  <si>
    <t>P-ITFEL-…</t>
  </si>
  <si>
    <t>1-4 credits/semester</t>
  </si>
  <si>
    <t>Compulsory Criterion Subjects
Kritériumtárgyak</t>
  </si>
  <si>
    <t>Physical Education (MSc)</t>
  </si>
  <si>
    <t>S</t>
  </si>
  <si>
    <t>Bognár Ferenc Károly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</si>
  <si>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</si>
  <si>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</si>
  <si>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</si>
  <si>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</si>
  <si>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</si>
  <si>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</si>
  <si>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Other Subjects (included in the 5% elective credits)
Egyéb tárgyak (a szabadon felvehető 5 %-ba számít)</t>
  </si>
  <si>
    <t>Gyakorlatvezetés</t>
  </si>
  <si>
    <t>Vice Dean for Education</t>
  </si>
  <si>
    <t>P-ITGYV-…</t>
  </si>
  <si>
    <t>English for Erasmus Purposes</t>
  </si>
  <si>
    <t>P-ITANG-0006</t>
  </si>
  <si>
    <t>TOEFL/IELTS/CAE English Exam Preparation</t>
  </si>
  <si>
    <t>P-ITANG-0005</t>
  </si>
  <si>
    <t xml:space="preserve">Scrum Agile Development Methodology </t>
  </si>
  <si>
    <t>Dr. Oláh András</t>
  </si>
  <si>
    <t>P-MIM_D63</t>
  </si>
  <si>
    <t>Other Elective Subjects:</t>
  </si>
  <si>
    <t xml:space="preserve">Mobility Window 
(Subjects non-compliant with the Curriculum) </t>
  </si>
  <si>
    <t>Dr. Gáspári Zolzán</t>
  </si>
  <si>
    <t>P-ITMOB-0002A…</t>
  </si>
  <si>
    <t>2 credits/Subject</t>
  </si>
  <si>
    <t>(E.g. Erasmus courses)
Subjects may be recognized by the CTC as elective with values of two credits</t>
  </si>
  <si>
    <t>exam requirements:
Hungarian Language Course Introduction to Hungarian Heritage</t>
  </si>
  <si>
    <t>Dr. Szolgay Péter Norbert 
(Dr. Nagy Zoltán)</t>
  </si>
  <si>
    <t>Dr. Polcz Péter</t>
  </si>
  <si>
    <r>
      <t xml:space="preserve">Dr. Garay Barnabás Miklós, </t>
    </r>
    <r>
      <rPr>
        <sz val="10"/>
        <rFont val="Times New Roman"/>
        <family val="1"/>
        <charset val="238"/>
      </rPr>
      <t>Dr. Polcz Péter</t>
    </r>
  </si>
  <si>
    <t>*Analízis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</si>
</sst>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color rgb="FF000000"/>
      <name val="Arial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  <charset val="238"/>
    </font>
    <font>
      <b/>
      <sz val="10"/>
      <name val="Times New Roman"/>
      <family val="1"/>
    </font>
    <font>
      <b/>
      <strike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trike/>
      <sz val="10"/>
      <name val="Arial"/>
      <family val="2"/>
      <charset val="238"/>
    </font>
    <font>
      <strike/>
      <sz val="10"/>
      <name val="Arial"/>
      <family val="2"/>
    </font>
    <font>
      <sz val="10"/>
      <name val="Arial"/>
      <family val="2"/>
    </font>
    <font>
      <b/>
      <strike/>
      <sz val="10"/>
      <name val="Times New Roman"/>
      <family val="1"/>
      <charset val="238"/>
    </font>
    <font>
      <sz val="11"/>
      <color rgb="FF9C0006"/>
      <name val="Times New Roman"/>
      <family val="1"/>
      <charset val="238"/>
    </font>
    <font>
      <sz val="11"/>
      <color rgb="FF000000"/>
      <name val="Calibri"/>
      <family val="2"/>
      <scheme val="minor"/>
    </font>
    <font>
      <b/>
      <u/>
      <sz val="9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31363B"/>
      </right>
      <top style="thin">
        <color rgb="FF31363B"/>
      </top>
      <bottom style="thin">
        <color rgb="FF31363B"/>
      </bottom>
      <diagonal/>
    </border>
    <border>
      <left/>
      <right style="thin">
        <color rgb="FF31363B"/>
      </right>
      <top/>
      <bottom style="thin">
        <color rgb="FF31363B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31363B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</cellStyleXfs>
  <cellXfs count="47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9" fillId="0" borderId="0" xfId="0" applyFont="1"/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1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3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2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center" vertical="center"/>
    </xf>
    <xf numFmtId="0" fontId="1" fillId="0" borderId="3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wrapText="1"/>
    </xf>
    <xf numFmtId="0" fontId="8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1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" fillId="0" borderId="67" xfId="0" applyFont="1" applyBorder="1" applyAlignment="1">
      <alignment vertical="center" wrapText="1"/>
    </xf>
    <xf numFmtId="0" fontId="1" fillId="0" borderId="61" xfId="0" applyFont="1" applyBorder="1" applyAlignment="1">
      <alignment vertical="center" wrapText="1"/>
    </xf>
    <xf numFmtId="0" fontId="1" fillId="0" borderId="5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7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/>
    </xf>
    <xf numFmtId="0" fontId="1" fillId="0" borderId="74" xfId="0" applyFont="1" applyBorder="1" applyAlignment="1">
      <alignment horizontal="center" vertical="center"/>
    </xf>
    <xf numFmtId="0" fontId="21" fillId="6" borderId="33" xfId="2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5" fillId="0" borderId="34" xfId="0" applyFont="1" applyBorder="1" applyAlignment="1">
      <alignment horizontal="left" vertical="center" wrapText="1"/>
    </xf>
    <xf numFmtId="0" fontId="5" fillId="0" borderId="34" xfId="0" applyFont="1" applyBorder="1" applyAlignment="1">
      <alignment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71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17" fillId="0" borderId="33" xfId="0" applyFont="1" applyBorder="1" applyAlignment="1">
      <alignment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17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1" fillId="0" borderId="0" xfId="0" applyFont="1"/>
    <xf numFmtId="0" fontId="5" fillId="0" borderId="10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5" fillId="0" borderId="68" xfId="0" applyFont="1" applyBorder="1" applyAlignment="1">
      <alignment vertical="center" wrapText="1"/>
    </xf>
    <xf numFmtId="0" fontId="12" fillId="0" borderId="72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0" fontId="12" fillId="0" borderId="61" xfId="0" applyFont="1" applyBorder="1" applyAlignment="1">
      <alignment vertical="center" wrapText="1"/>
    </xf>
    <xf numFmtId="0" fontId="12" fillId="0" borderId="64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28" fillId="0" borderId="34" xfId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9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8" borderId="0" xfId="0" applyFill="1"/>
    <xf numFmtId="0" fontId="5" fillId="9" borderId="58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62" xfId="0" applyFont="1" applyFill="1" applyBorder="1" applyAlignment="1">
      <alignment vertical="center" wrapText="1"/>
    </xf>
    <xf numFmtId="0" fontId="5" fillId="9" borderId="36" xfId="0" applyFont="1" applyFill="1" applyBorder="1" applyAlignment="1">
      <alignment horizontal="center" vertical="center"/>
    </xf>
    <xf numFmtId="0" fontId="5" fillId="9" borderId="70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/>
    </xf>
    <xf numFmtId="0" fontId="5" fillId="9" borderId="68" xfId="0" applyFont="1" applyFill="1" applyBorder="1" applyAlignment="1">
      <alignment vertical="center" wrapText="1"/>
    </xf>
    <xf numFmtId="0" fontId="12" fillId="9" borderId="7" xfId="0" applyFont="1" applyFill="1" applyBorder="1" applyAlignment="1">
      <alignment vertical="center" wrapText="1"/>
    </xf>
    <xf numFmtId="0" fontId="12" fillId="9" borderId="62" xfId="0" applyFont="1" applyFill="1" applyBorder="1" applyAlignment="1">
      <alignment horizontal="left" vertical="center" wrapText="1"/>
    </xf>
    <xf numFmtId="0" fontId="5" fillId="9" borderId="70" xfId="0" applyFont="1" applyFill="1" applyBorder="1" applyAlignment="1">
      <alignment horizontal="left" vertical="center" wrapText="1"/>
    </xf>
    <xf numFmtId="0" fontId="14" fillId="9" borderId="0" xfId="0" applyFont="1" applyFill="1"/>
    <xf numFmtId="0" fontId="5" fillId="9" borderId="0" xfId="0" applyFont="1" applyFill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horizontal="left" vertical="center" wrapText="1"/>
    </xf>
    <xf numFmtId="0" fontId="1" fillId="9" borderId="0" xfId="0" applyFont="1" applyFill="1" applyAlignment="1">
      <alignment horizontal="center" vertical="center"/>
    </xf>
    <xf numFmtId="0" fontId="2" fillId="9" borderId="0" xfId="0" applyFont="1" applyFill="1"/>
    <xf numFmtId="0" fontId="0" fillId="9" borderId="0" xfId="0" applyFill="1"/>
    <xf numFmtId="0" fontId="13" fillId="9" borderId="0" xfId="0" applyFont="1" applyFill="1" applyAlignment="1">
      <alignment vertical="center"/>
    </xf>
    <xf numFmtId="0" fontId="33" fillId="9" borderId="13" xfId="2" applyFont="1" applyFill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center" vertical="center"/>
    </xf>
    <xf numFmtId="0" fontId="1" fillId="9" borderId="33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vertical="center" wrapText="1"/>
    </xf>
    <xf numFmtId="0" fontId="3" fillId="9" borderId="33" xfId="0" applyFont="1" applyFill="1" applyBorder="1" applyAlignment="1">
      <alignment horizontal="left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1" fillId="9" borderId="2" xfId="0" applyFont="1" applyFill="1" applyBorder="1" applyAlignment="1">
      <alignment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left" vertical="center" wrapText="1"/>
    </xf>
    <xf numFmtId="0" fontId="1" fillId="9" borderId="1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3" fillId="9" borderId="11" xfId="0" applyFont="1" applyFill="1" applyBorder="1" applyAlignment="1">
      <alignment horizontal="left" vertical="center" wrapText="1"/>
    </xf>
    <xf numFmtId="0" fontId="13" fillId="9" borderId="29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16" fillId="9" borderId="0" xfId="0" applyFont="1" applyFill="1"/>
    <xf numFmtId="0" fontId="5" fillId="9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left" vertical="center" wrapText="1"/>
    </xf>
    <xf numFmtId="0" fontId="14" fillId="9" borderId="0" xfId="0" applyFont="1" applyFill="1" applyAlignment="1">
      <alignment vertical="center"/>
    </xf>
    <xf numFmtId="0" fontId="34" fillId="9" borderId="48" xfId="2" applyFont="1" applyFill="1" applyBorder="1" applyAlignment="1">
      <alignment horizontal="center" vertical="center"/>
    </xf>
    <xf numFmtId="0" fontId="28" fillId="0" borderId="7" xfId="2" applyFont="1" applyFill="1" applyBorder="1" applyAlignment="1">
      <alignment horizontal="center" vertical="center"/>
    </xf>
    <xf numFmtId="0" fontId="28" fillId="9" borderId="7" xfId="2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vertical="center" wrapText="1"/>
    </xf>
    <xf numFmtId="0" fontId="1" fillId="9" borderId="49" xfId="0" applyFont="1" applyFill="1" applyBorder="1" applyAlignment="1">
      <alignment horizontal="center" vertical="center"/>
    </xf>
    <xf numFmtId="0" fontId="1" fillId="9" borderId="61" xfId="0" applyFont="1" applyFill="1" applyBorder="1" applyAlignment="1">
      <alignment horizontal="center" vertical="center"/>
    </xf>
    <xf numFmtId="0" fontId="1" fillId="9" borderId="64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33" xfId="0" applyFont="1" applyFill="1" applyBorder="1" applyAlignment="1">
      <alignment vertical="center" wrapText="1"/>
    </xf>
    <xf numFmtId="0" fontId="5" fillId="9" borderId="3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wrapText="1"/>
    </xf>
    <xf numFmtId="0" fontId="35" fillId="9" borderId="29" xfId="0" applyFont="1" applyFill="1" applyBorder="1" applyAlignment="1">
      <alignment wrapText="1"/>
    </xf>
    <xf numFmtId="0" fontId="5" fillId="9" borderId="73" xfId="0" applyFont="1" applyFill="1" applyBorder="1" applyAlignment="1">
      <alignment horizontal="center" vertical="center" wrapText="1"/>
    </xf>
    <xf numFmtId="0" fontId="5" fillId="9" borderId="40" xfId="0" applyFont="1" applyFill="1" applyBorder="1" applyAlignment="1">
      <alignment horizontal="center" vertical="center" wrapText="1"/>
    </xf>
    <xf numFmtId="0" fontId="5" fillId="9" borderId="40" xfId="0" applyFont="1" applyFill="1" applyBorder="1" applyAlignment="1">
      <alignment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wrapText="1"/>
    </xf>
    <xf numFmtId="0" fontId="5" fillId="9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/>
    </xf>
    <xf numFmtId="0" fontId="16" fillId="9" borderId="29" xfId="0" applyFont="1" applyFill="1" applyBorder="1" applyAlignment="1">
      <alignment vertical="center"/>
    </xf>
    <xf numFmtId="0" fontId="5" fillId="9" borderId="29" xfId="0" applyFont="1" applyFill="1" applyBorder="1" applyAlignment="1">
      <alignment vertical="center"/>
    </xf>
    <xf numFmtId="0" fontId="5" fillId="9" borderId="13" xfId="0" applyFont="1" applyFill="1" applyBorder="1" applyAlignment="1">
      <alignment wrapText="1"/>
    </xf>
    <xf numFmtId="0" fontId="5" fillId="9" borderId="14" xfId="0" applyFont="1" applyFill="1" applyBorder="1" applyAlignment="1">
      <alignment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vertical="center" wrapText="1"/>
    </xf>
    <xf numFmtId="0" fontId="5" fillId="9" borderId="7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9" borderId="0" xfId="0" applyFont="1" applyFill="1"/>
    <xf numFmtId="0" fontId="5" fillId="9" borderId="1" xfId="0" applyFont="1" applyFill="1" applyBorder="1"/>
    <xf numFmtId="0" fontId="5" fillId="9" borderId="12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5" fillId="9" borderId="14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59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vertical="center" wrapText="1"/>
    </xf>
    <xf numFmtId="0" fontId="17" fillId="9" borderId="33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9" borderId="34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vertical="center" wrapText="1"/>
    </xf>
    <xf numFmtId="0" fontId="5" fillId="9" borderId="13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32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vertical="center" wrapText="1"/>
    </xf>
    <xf numFmtId="0" fontId="5" fillId="9" borderId="31" xfId="0" applyFont="1" applyFill="1" applyBorder="1" applyAlignment="1">
      <alignment vertical="center"/>
    </xf>
    <xf numFmtId="0" fontId="12" fillId="9" borderId="8" xfId="0" applyFont="1" applyFill="1" applyBorder="1" applyAlignment="1">
      <alignment horizontal="left" vertical="center" wrapText="1"/>
    </xf>
    <xf numFmtId="0" fontId="16" fillId="9" borderId="34" xfId="0" applyFont="1" applyFill="1" applyBorder="1"/>
    <xf numFmtId="0" fontId="5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49" fontId="5" fillId="9" borderId="34" xfId="0" applyNumberFormat="1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vertical="center" wrapText="1"/>
    </xf>
    <xf numFmtId="0" fontId="5" fillId="9" borderId="2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5" fillId="9" borderId="13" xfId="0" applyFont="1" applyFill="1" applyBorder="1" applyAlignment="1">
      <alignment vertical="center"/>
    </xf>
    <xf numFmtId="0" fontId="4" fillId="0" borderId="34" xfId="0" applyFont="1" applyBorder="1" applyAlignment="1">
      <alignment horizontal="center" vertical="top" wrapText="1"/>
    </xf>
    <xf numFmtId="0" fontId="5" fillId="0" borderId="34" xfId="0" applyFont="1" applyBorder="1"/>
    <xf numFmtId="0" fontId="23" fillId="2" borderId="34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left" vertical="center" wrapText="1"/>
    </xf>
    <xf numFmtId="0" fontId="5" fillId="0" borderId="36" xfId="0" applyFont="1" applyBorder="1"/>
    <xf numFmtId="0" fontId="5" fillId="0" borderId="37" xfId="0" applyFont="1" applyBorder="1"/>
    <xf numFmtId="0" fontId="25" fillId="2" borderId="12" xfId="0" applyFont="1" applyFill="1" applyBorder="1" applyAlignment="1">
      <alignment horizontal="left" vertical="center" wrapText="1"/>
    </xf>
    <xf numFmtId="0" fontId="27" fillId="0" borderId="13" xfId="0" applyFont="1" applyBorder="1"/>
    <xf numFmtId="0" fontId="27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33" xfId="0" applyFont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13" xfId="0" applyFont="1" applyBorder="1"/>
    <xf numFmtId="0" fontId="5" fillId="0" borderId="2" xfId="0" applyFont="1" applyBorder="1"/>
    <xf numFmtId="0" fontId="10" fillId="2" borderId="12" xfId="0" applyFont="1" applyFill="1" applyBorder="1" applyAlignment="1">
      <alignment vertical="center" wrapText="1"/>
    </xf>
    <xf numFmtId="0" fontId="25" fillId="2" borderId="34" xfId="0" applyFont="1" applyFill="1" applyBorder="1" applyAlignment="1">
      <alignment horizontal="left" vertical="center" wrapText="1"/>
    </xf>
    <xf numFmtId="0" fontId="27" fillId="0" borderId="34" xfId="0" applyFont="1" applyBorder="1"/>
    <xf numFmtId="0" fontId="25" fillId="7" borderId="12" xfId="0" applyFont="1" applyFill="1" applyBorder="1" applyAlignment="1">
      <alignment horizontal="left" vertical="center" wrapText="1"/>
    </xf>
    <xf numFmtId="0" fontId="27" fillId="7" borderId="13" xfId="0" applyFont="1" applyFill="1" applyBorder="1"/>
    <xf numFmtId="0" fontId="27" fillId="7" borderId="2" xfId="0" applyFont="1" applyFill="1" applyBorder="1"/>
    <xf numFmtId="0" fontId="25" fillId="7" borderId="35" xfId="0" applyFont="1" applyFill="1" applyBorder="1" applyAlignment="1">
      <alignment horizontal="left" vertical="center" wrapText="1"/>
    </xf>
    <xf numFmtId="0" fontId="27" fillId="7" borderId="36" xfId="0" applyFont="1" applyFill="1" applyBorder="1"/>
    <xf numFmtId="0" fontId="27" fillId="7" borderId="37" xfId="0" applyFont="1" applyFill="1" applyBorder="1"/>
    <xf numFmtId="0" fontId="12" fillId="7" borderId="12" xfId="0" applyFont="1" applyFill="1" applyBorder="1" applyAlignment="1">
      <alignment horizontal="left" vertical="center" wrapText="1"/>
    </xf>
    <xf numFmtId="0" fontId="5" fillId="7" borderId="13" xfId="0" applyFont="1" applyFill="1" applyBorder="1"/>
    <xf numFmtId="0" fontId="5" fillId="7" borderId="5" xfId="0" applyFont="1" applyFill="1" applyBorder="1"/>
  </cellXfs>
  <cellStyles count="3">
    <cellStyle name="Jó" xfId="1" builtinId="26"/>
    <cellStyle name="Normál" xfId="0" builtinId="0"/>
    <cellStyle name="Rossz" xfId="2" builtinId="27"/>
  </cellStyles>
  <dxfs count="0"/>
  <tableStyles count="0" defaultTableStyle="TableStyleMedium2" defaultPivotStyle="PivotStyleLight16"/>
  <colors>
    <mruColors>
      <color rgb="FF66FFFF"/>
      <color rgb="FFF7CAAC"/>
      <color rgb="FF79D5B2"/>
      <color rgb="FF68E6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020"/>
  <sheetViews>
    <sheetView tabSelected="1" view="pageLayout" zoomScale="85" zoomScaleNormal="70" zoomScaleSheetLayoutView="82" zoomScalePageLayoutView="85" workbookViewId="0">
      <selection activeCell="A127" sqref="A127"/>
    </sheetView>
  </sheetViews>
  <sheetFormatPr defaultColWidth="14.42578125" defaultRowHeight="15" customHeight="1" x14ac:dyDescent="0.2"/>
  <cols>
    <col min="1" max="1" width="5.28515625" style="10" bestFit="1" customWidth="1"/>
    <col min="2" max="2" width="9.28515625" style="10" bestFit="1" customWidth="1"/>
    <col min="3" max="3" width="55.7109375" style="10" bestFit="1" customWidth="1"/>
    <col min="4" max="15" width="3.28515625" style="10" bestFit="1" customWidth="1"/>
    <col min="16" max="16" width="13.42578125" style="10" bestFit="1" customWidth="1"/>
    <col min="17" max="17" width="11.42578125" style="10" bestFit="1" customWidth="1"/>
    <col min="18" max="18" width="27.140625" style="10" bestFit="1" customWidth="1"/>
    <col min="19" max="19" width="22.7109375" style="10" customWidth="1"/>
    <col min="20" max="20" width="27.7109375" style="10" customWidth="1"/>
    <col min="21" max="21" width="37.140625" style="10" bestFit="1" customWidth="1"/>
    <col min="22" max="22" width="34.7109375" style="36" customWidth="1"/>
    <col min="23" max="36" width="6.140625" customWidth="1"/>
  </cols>
  <sheetData>
    <row r="1" spans="1:53" ht="55.15" customHeight="1" x14ac:dyDescent="0.2">
      <c r="A1" s="119"/>
      <c r="B1" s="120" t="s">
        <v>0</v>
      </c>
      <c r="C1" s="120" t="s">
        <v>1</v>
      </c>
      <c r="D1" s="445" t="s">
        <v>2</v>
      </c>
      <c r="E1" s="446"/>
      <c r="F1" s="446"/>
      <c r="G1" s="445" t="s">
        <v>3</v>
      </c>
      <c r="H1" s="446"/>
      <c r="I1" s="446"/>
      <c r="J1" s="445" t="s">
        <v>4</v>
      </c>
      <c r="K1" s="446"/>
      <c r="L1" s="446"/>
      <c r="M1" s="445" t="s">
        <v>5</v>
      </c>
      <c r="N1" s="446"/>
      <c r="O1" s="446"/>
      <c r="P1" s="120" t="s">
        <v>6</v>
      </c>
      <c r="Q1" s="119" t="s">
        <v>7</v>
      </c>
      <c r="R1" s="120" t="s">
        <v>8</v>
      </c>
      <c r="S1" s="120" t="s">
        <v>9</v>
      </c>
      <c r="T1" s="120" t="s">
        <v>10</v>
      </c>
      <c r="U1" s="120" t="s">
        <v>11</v>
      </c>
      <c r="V1" s="121" t="s">
        <v>12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53" ht="45.4" customHeight="1" x14ac:dyDescent="0.2">
      <c r="A2" s="84"/>
      <c r="B2" s="120"/>
      <c r="C2" s="122"/>
      <c r="D2" s="123" t="s">
        <v>13</v>
      </c>
      <c r="E2" s="123" t="s">
        <v>14</v>
      </c>
      <c r="F2" s="123" t="s">
        <v>15</v>
      </c>
      <c r="G2" s="123" t="s">
        <v>13</v>
      </c>
      <c r="H2" s="123" t="s">
        <v>14</v>
      </c>
      <c r="I2" s="123" t="s">
        <v>15</v>
      </c>
      <c r="J2" s="123" t="s">
        <v>13</v>
      </c>
      <c r="K2" s="123" t="s">
        <v>14</v>
      </c>
      <c r="L2" s="123" t="s">
        <v>15</v>
      </c>
      <c r="M2" s="123" t="s">
        <v>13</v>
      </c>
      <c r="N2" s="123" t="s">
        <v>14</v>
      </c>
      <c r="O2" s="123" t="s">
        <v>15</v>
      </c>
      <c r="P2" s="119"/>
      <c r="Q2" s="119"/>
      <c r="R2" s="124"/>
      <c r="S2" s="122"/>
      <c r="T2" s="122"/>
      <c r="U2" s="124"/>
      <c r="V2" s="160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53" ht="35.25" customHeight="1" x14ac:dyDescent="0.2">
      <c r="A3" s="447" t="s">
        <v>16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53" ht="30" customHeight="1" x14ac:dyDescent="0.2">
      <c r="A4" s="155" t="s">
        <v>17</v>
      </c>
      <c r="B4" s="161" t="s">
        <v>18</v>
      </c>
      <c r="C4" s="162" t="s">
        <v>19</v>
      </c>
      <c r="D4" s="131">
        <v>2</v>
      </c>
      <c r="E4" s="129">
        <v>2</v>
      </c>
      <c r="F4" s="163">
        <v>0</v>
      </c>
      <c r="G4" s="137"/>
      <c r="H4" s="137"/>
      <c r="I4" s="137"/>
      <c r="J4" s="164"/>
      <c r="K4" s="129"/>
      <c r="L4" s="130"/>
      <c r="M4" s="57"/>
      <c r="N4" s="57"/>
      <c r="O4" s="69"/>
      <c r="P4" s="57" t="s">
        <v>20</v>
      </c>
      <c r="Q4" s="155">
        <v>5</v>
      </c>
      <c r="R4" s="109" t="s">
        <v>21</v>
      </c>
      <c r="S4" s="85" t="s">
        <v>22</v>
      </c>
      <c r="T4" s="85"/>
      <c r="U4" s="165" t="s">
        <v>23</v>
      </c>
      <c r="V4" s="166"/>
      <c r="W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53" s="341" customFormat="1" ht="30" customHeight="1" x14ac:dyDescent="0.2">
      <c r="A5" s="347" t="s">
        <v>24</v>
      </c>
      <c r="B5" s="379" t="s">
        <v>18</v>
      </c>
      <c r="C5" s="380" t="s">
        <v>25</v>
      </c>
      <c r="D5" s="246"/>
      <c r="E5" s="247"/>
      <c r="F5" s="248"/>
      <c r="G5" s="74">
        <v>2</v>
      </c>
      <c r="H5" s="49">
        <v>2</v>
      </c>
      <c r="I5" s="50">
        <v>0</v>
      </c>
      <c r="J5" s="137"/>
      <c r="K5" s="137"/>
      <c r="L5" s="137"/>
      <c r="M5" s="156"/>
      <c r="N5" s="59"/>
      <c r="O5" s="249"/>
      <c r="P5" s="381" t="s">
        <v>20</v>
      </c>
      <c r="Q5" s="382">
        <v>5</v>
      </c>
      <c r="R5" s="383" t="s">
        <v>26</v>
      </c>
      <c r="S5" s="384" t="s">
        <v>27</v>
      </c>
      <c r="T5" s="385"/>
      <c r="U5" s="386" t="s">
        <v>296</v>
      </c>
      <c r="V5" s="387"/>
      <c r="W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</row>
    <row r="6" spans="1:53" s="44" customFormat="1" ht="26.25" customHeight="1" x14ac:dyDescent="0.2">
      <c r="A6" s="52" t="s">
        <v>28</v>
      </c>
      <c r="B6" s="40" t="s">
        <v>18</v>
      </c>
      <c r="C6" s="55" t="s">
        <v>29</v>
      </c>
      <c r="D6" s="246"/>
      <c r="E6" s="247"/>
      <c r="F6" s="248"/>
      <c r="G6" s="74"/>
      <c r="H6" s="49"/>
      <c r="I6" s="50"/>
      <c r="J6" s="343">
        <v>2</v>
      </c>
      <c r="K6" s="59">
        <v>2</v>
      </c>
      <c r="L6" s="45">
        <v>0</v>
      </c>
      <c r="M6" s="156"/>
      <c r="N6" s="59"/>
      <c r="O6" s="249"/>
      <c r="P6" s="54" t="s">
        <v>20</v>
      </c>
      <c r="Q6" s="52">
        <v>5</v>
      </c>
      <c r="R6" s="82" t="s">
        <v>30</v>
      </c>
      <c r="S6" s="55" t="s">
        <v>31</v>
      </c>
      <c r="T6" s="55"/>
      <c r="U6" s="51" t="s">
        <v>23</v>
      </c>
      <c r="V6" s="51"/>
      <c r="W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53" ht="30" customHeight="1" x14ac:dyDescent="0.2">
      <c r="A7" s="60"/>
      <c r="B7" s="169"/>
      <c r="C7" s="9" t="s">
        <v>37</v>
      </c>
      <c r="D7" s="170">
        <f>SUMIF(A4:A6,"k1",Q4:Q6)</f>
        <v>5</v>
      </c>
      <c r="E7" s="171"/>
      <c r="F7" s="171"/>
      <c r="G7" s="70">
        <f>SUMIF(A4:A6,"k2",Q4:Q6)</f>
        <v>5</v>
      </c>
      <c r="H7" s="86"/>
      <c r="I7" s="86"/>
      <c r="J7" s="70">
        <f>SUMIF(A4:A6,"k3",Q4:Q6)</f>
        <v>5</v>
      </c>
      <c r="K7" s="57"/>
      <c r="L7" s="57"/>
      <c r="M7" s="170">
        <f>SUMIF(A4:A6,"k4",Q4:Q6)</f>
        <v>0</v>
      </c>
      <c r="N7" s="171"/>
      <c r="O7" s="22"/>
      <c r="P7" s="116">
        <f t="shared" ref="P7:P8" si="0">SUM(D7:O7)</f>
        <v>15</v>
      </c>
      <c r="Q7" s="170">
        <f>SUMIF(B4:B6,"Comp",Q4:Q6)</f>
        <v>15</v>
      </c>
      <c r="R7" s="172"/>
      <c r="S7" s="96"/>
      <c r="T7" s="96"/>
      <c r="U7" s="173"/>
      <c r="V7" s="174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53" ht="30" customHeight="1" x14ac:dyDescent="0.2">
      <c r="A8" s="1"/>
      <c r="B8" s="175"/>
      <c r="C8" s="37" t="s">
        <v>38</v>
      </c>
      <c r="D8" s="116">
        <f>SUMIF(A4:A6,"nk1",Q4:Q6)</f>
        <v>0</v>
      </c>
      <c r="E8" s="57"/>
      <c r="F8" s="57"/>
      <c r="G8" s="155">
        <f>SUMIF(A4:A6,"nk2",Q4:Q6)</f>
        <v>0</v>
      </c>
      <c r="H8" s="57"/>
      <c r="I8" s="57"/>
      <c r="J8" s="116">
        <f>SUMIF(A4:A6,"nk3",Q4:Q6)</f>
        <v>0</v>
      </c>
      <c r="K8" s="57"/>
      <c r="L8" s="57"/>
      <c r="M8" s="116">
        <f>SUMIF(A4:A6,"nk4",Q4:Q6)</f>
        <v>0</v>
      </c>
      <c r="N8" s="57"/>
      <c r="O8" s="57"/>
      <c r="P8" s="116">
        <f t="shared" si="0"/>
        <v>0</v>
      </c>
      <c r="Q8" s="170">
        <f>SUMIF(B4:B6,"C/E",Q4:Q6)</f>
        <v>0</v>
      </c>
      <c r="R8" s="176"/>
      <c r="S8" s="177"/>
      <c r="T8" s="177"/>
      <c r="U8" s="178"/>
      <c r="V8" s="179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53" ht="30" customHeight="1" x14ac:dyDescent="0.2">
      <c r="A9" s="180"/>
      <c r="B9" s="3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3"/>
      <c r="S9" s="3"/>
      <c r="T9" s="3"/>
      <c r="U9" s="3"/>
      <c r="V9" s="18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53" ht="34.5" customHeight="1" x14ac:dyDescent="0.2">
      <c r="A10" s="448" t="s">
        <v>39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50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53" s="44" customFormat="1" ht="30" customHeight="1" x14ac:dyDescent="0.2">
      <c r="A11" s="78" t="s">
        <v>40</v>
      </c>
      <c r="B11" s="79" t="s">
        <v>41</v>
      </c>
      <c r="C11" s="254" t="s">
        <v>42</v>
      </c>
      <c r="D11" s="87">
        <v>1</v>
      </c>
      <c r="E11" s="88">
        <v>0</v>
      </c>
      <c r="F11" s="103">
        <v>0</v>
      </c>
      <c r="G11" s="74"/>
      <c r="H11" s="49"/>
      <c r="I11" s="50"/>
      <c r="J11" s="54"/>
      <c r="K11" s="54"/>
      <c r="L11" s="251"/>
      <c r="M11" s="52"/>
      <c r="N11" s="54"/>
      <c r="O11" s="251"/>
      <c r="P11" s="251" t="s">
        <v>43</v>
      </c>
      <c r="Q11" s="133">
        <v>1</v>
      </c>
      <c r="R11" s="82" t="s">
        <v>44</v>
      </c>
      <c r="S11" s="55" t="s">
        <v>45</v>
      </c>
      <c r="T11" s="55"/>
      <c r="U11" s="51"/>
      <c r="V11" s="255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</row>
    <row r="12" spans="1:53" s="322" customFormat="1" ht="30" customHeight="1" x14ac:dyDescent="0.2">
      <c r="A12" s="344" t="s">
        <v>40</v>
      </c>
      <c r="B12" s="345" t="s">
        <v>41</v>
      </c>
      <c r="C12" s="346" t="s">
        <v>46</v>
      </c>
      <c r="D12" s="87">
        <v>0</v>
      </c>
      <c r="E12" s="88">
        <v>3</v>
      </c>
      <c r="F12" s="103">
        <v>0</v>
      </c>
      <c r="G12" s="74"/>
      <c r="H12" s="49"/>
      <c r="I12" s="50"/>
      <c r="J12" s="54"/>
      <c r="K12" s="54"/>
      <c r="L12" s="251"/>
      <c r="M12" s="52"/>
      <c r="N12" s="54"/>
      <c r="O12" s="251"/>
      <c r="P12" s="347" t="s">
        <v>43</v>
      </c>
      <c r="Q12" s="347">
        <v>3</v>
      </c>
      <c r="R12" s="348" t="s">
        <v>47</v>
      </c>
      <c r="S12" s="349" t="s">
        <v>48</v>
      </c>
      <c r="T12" s="350"/>
      <c r="U12" s="351"/>
      <c r="V12" s="352"/>
      <c r="W12" s="340"/>
      <c r="X12" s="340"/>
      <c r="Y12" s="340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40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</row>
    <row r="13" spans="1:53" s="333" customFormat="1" ht="30" customHeight="1" x14ac:dyDescent="0.2">
      <c r="A13" s="353" t="s">
        <v>40</v>
      </c>
      <c r="B13" s="354" t="s">
        <v>41</v>
      </c>
      <c r="C13" s="355" t="s">
        <v>49</v>
      </c>
      <c r="D13" s="87">
        <v>2</v>
      </c>
      <c r="E13" s="88">
        <v>1</v>
      </c>
      <c r="F13" s="103">
        <v>0</v>
      </c>
      <c r="G13" s="74"/>
      <c r="H13" s="49"/>
      <c r="I13" s="50"/>
      <c r="J13" s="54"/>
      <c r="K13" s="54"/>
      <c r="L13" s="251"/>
      <c r="M13" s="52"/>
      <c r="N13" s="54"/>
      <c r="O13" s="251"/>
      <c r="P13" s="356" t="s">
        <v>20</v>
      </c>
      <c r="Q13" s="357">
        <v>3</v>
      </c>
      <c r="R13" s="328" t="s">
        <v>50</v>
      </c>
      <c r="S13" s="358" t="s">
        <v>51</v>
      </c>
      <c r="T13" s="358"/>
      <c r="U13" s="358"/>
      <c r="V13" s="359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</row>
    <row r="14" spans="1:53" s="333" customFormat="1" ht="30" customHeight="1" x14ac:dyDescent="0.2">
      <c r="A14" s="354" t="s">
        <v>52</v>
      </c>
      <c r="B14" s="354" t="s">
        <v>41</v>
      </c>
      <c r="C14" s="370" t="s">
        <v>53</v>
      </c>
      <c r="D14" s="87"/>
      <c r="E14" s="88"/>
      <c r="F14" s="103"/>
      <c r="G14" s="74">
        <v>2</v>
      </c>
      <c r="H14" s="49">
        <v>0</v>
      </c>
      <c r="I14" s="50">
        <v>0</v>
      </c>
      <c r="J14" s="54"/>
      <c r="K14" s="54"/>
      <c r="L14" s="251"/>
      <c r="M14" s="52"/>
      <c r="N14" s="54"/>
      <c r="O14" s="251"/>
      <c r="P14" s="372" t="s">
        <v>20</v>
      </c>
      <c r="Q14" s="373">
        <v>2</v>
      </c>
      <c r="R14" s="374" t="s">
        <v>54</v>
      </c>
      <c r="S14" s="368" t="s">
        <v>55</v>
      </c>
      <c r="T14" s="369"/>
      <c r="U14" s="328"/>
      <c r="V14" s="328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</row>
    <row r="15" spans="1:53" s="44" customFormat="1" ht="30" customHeight="1" x14ac:dyDescent="0.2">
      <c r="A15" s="79" t="s">
        <v>52</v>
      </c>
      <c r="B15" s="78" t="s">
        <v>41</v>
      </c>
      <c r="C15" s="127" t="s">
        <v>56</v>
      </c>
      <c r="D15" s="99"/>
      <c r="E15" s="100"/>
      <c r="F15" s="143"/>
      <c r="G15" s="87">
        <v>1</v>
      </c>
      <c r="H15" s="88">
        <v>0</v>
      </c>
      <c r="I15" s="88">
        <v>0</v>
      </c>
      <c r="J15" s="58"/>
      <c r="K15" s="59"/>
      <c r="L15" s="45"/>
      <c r="M15" s="54"/>
      <c r="N15" s="54"/>
      <c r="O15" s="144"/>
      <c r="P15" s="54" t="s">
        <v>20</v>
      </c>
      <c r="Q15" s="52">
        <v>2</v>
      </c>
      <c r="R15" s="82" t="s">
        <v>57</v>
      </c>
      <c r="S15" s="55" t="s">
        <v>58</v>
      </c>
      <c r="T15" s="55"/>
      <c r="U15" s="82"/>
      <c r="V15" s="51"/>
      <c r="W15" s="333"/>
      <c r="X15" s="333"/>
      <c r="Y15" s="333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</row>
    <row r="16" spans="1:53" ht="30" customHeight="1" x14ac:dyDescent="0.2">
      <c r="A16" s="84" t="s">
        <v>52</v>
      </c>
      <c r="B16" s="84" t="s">
        <v>41</v>
      </c>
      <c r="C16" s="312" t="s">
        <v>59</v>
      </c>
      <c r="G16" s="104">
        <v>0</v>
      </c>
      <c r="H16" s="92">
        <v>3</v>
      </c>
      <c r="I16" s="92">
        <v>0</v>
      </c>
      <c r="J16" s="116"/>
      <c r="K16" s="111"/>
      <c r="L16" s="111"/>
      <c r="M16" s="139"/>
      <c r="N16" s="140"/>
      <c r="O16" s="141"/>
      <c r="P16" s="102" t="s">
        <v>43</v>
      </c>
      <c r="Q16" s="185">
        <v>3</v>
      </c>
      <c r="R16" s="51" t="s">
        <v>47</v>
      </c>
      <c r="S16" s="108" t="s">
        <v>60</v>
      </c>
      <c r="T16" s="1"/>
      <c r="U16" s="11"/>
      <c r="V16" s="186"/>
      <c r="W16" s="341"/>
      <c r="X16" s="341"/>
      <c r="Y16" s="341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</row>
    <row r="17" spans="1:53" s="341" customFormat="1" ht="30" customHeight="1" x14ac:dyDescent="0.2">
      <c r="A17" s="345" t="s">
        <v>61</v>
      </c>
      <c r="B17" s="345" t="s">
        <v>41</v>
      </c>
      <c r="C17" s="361" t="s">
        <v>62</v>
      </c>
      <c r="D17" s="99"/>
      <c r="E17" s="100"/>
      <c r="F17" s="143"/>
      <c r="G17" s="87"/>
      <c r="H17" s="88"/>
      <c r="I17" s="88"/>
      <c r="J17" s="58"/>
      <c r="K17" s="59"/>
      <c r="L17" s="45"/>
      <c r="M17" s="54">
        <v>2</v>
      </c>
      <c r="N17" s="54">
        <v>0</v>
      </c>
      <c r="O17" s="144">
        <v>0</v>
      </c>
      <c r="P17" s="362" t="s">
        <v>20</v>
      </c>
      <c r="Q17" s="362">
        <v>2</v>
      </c>
      <c r="R17" s="363" t="s">
        <v>63</v>
      </c>
      <c r="S17" s="364" t="s">
        <v>64</v>
      </c>
      <c r="T17" s="365"/>
      <c r="U17" s="363"/>
      <c r="V17" s="366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</row>
    <row r="18" spans="1:53" s="44" customFormat="1" ht="30" customHeight="1" x14ac:dyDescent="0.2">
      <c r="A18" s="79" t="s">
        <v>61</v>
      </c>
      <c r="B18" s="78" t="s">
        <v>41</v>
      </c>
      <c r="C18" s="125" t="s">
        <v>65</v>
      </c>
      <c r="D18" s="74"/>
      <c r="E18" s="49"/>
      <c r="F18" s="49"/>
      <c r="G18" s="74"/>
      <c r="H18" s="49"/>
      <c r="I18" s="50"/>
      <c r="J18" s="99"/>
      <c r="K18" s="100"/>
      <c r="L18" s="100"/>
      <c r="M18" s="74">
        <v>1</v>
      </c>
      <c r="N18" s="49">
        <v>1</v>
      </c>
      <c r="O18" s="50">
        <v>0</v>
      </c>
      <c r="P18" s="118" t="s">
        <v>20</v>
      </c>
      <c r="Q18" s="39">
        <v>2</v>
      </c>
      <c r="R18" s="41" t="s">
        <v>66</v>
      </c>
      <c r="S18" s="260" t="s">
        <v>67</v>
      </c>
      <c r="T18" s="260"/>
      <c r="U18" s="260"/>
      <c r="V18" s="335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</row>
    <row r="19" spans="1:53" s="333" customFormat="1" ht="30" customHeight="1" x14ac:dyDescent="0.2">
      <c r="A19" s="390" t="s">
        <v>52</v>
      </c>
      <c r="B19" s="391" t="s">
        <v>41</v>
      </c>
      <c r="C19" s="392" t="s">
        <v>68</v>
      </c>
      <c r="D19" s="99" t="s">
        <v>69</v>
      </c>
      <c r="E19" s="100" t="s">
        <v>69</v>
      </c>
      <c r="F19" s="143" t="s">
        <v>69</v>
      </c>
      <c r="G19" s="87">
        <v>2</v>
      </c>
      <c r="H19" s="88">
        <v>0</v>
      </c>
      <c r="I19" s="88">
        <v>0</v>
      </c>
      <c r="J19" s="58" t="s">
        <v>69</v>
      </c>
      <c r="K19" s="59" t="s">
        <v>69</v>
      </c>
      <c r="L19" s="45" t="s">
        <v>69</v>
      </c>
      <c r="M19" s="54" t="s">
        <v>69</v>
      </c>
      <c r="N19" s="54" t="s">
        <v>69</v>
      </c>
      <c r="O19" s="144" t="s">
        <v>69</v>
      </c>
      <c r="P19" s="393" t="s">
        <v>20</v>
      </c>
      <c r="Q19" s="357">
        <v>2</v>
      </c>
      <c r="R19" s="394" t="s">
        <v>70</v>
      </c>
      <c r="S19" s="358" t="s">
        <v>71</v>
      </c>
      <c r="T19" s="358" t="s">
        <v>69</v>
      </c>
      <c r="U19" s="358" t="s">
        <v>69</v>
      </c>
      <c r="V19" s="399"/>
      <c r="W19" s="388"/>
      <c r="X19" s="388"/>
      <c r="Y19" s="388"/>
      <c r="Z19" s="388" t="s">
        <v>69</v>
      </c>
      <c r="AA19" s="389" t="s">
        <v>69</v>
      </c>
      <c r="AB19" s="388"/>
      <c r="AC19" s="367"/>
      <c r="AD19" s="342"/>
      <c r="AE19" s="342"/>
      <c r="AF19" s="342"/>
      <c r="AG19" s="342"/>
      <c r="AH19" s="342"/>
      <c r="AI19" s="342"/>
      <c r="AJ19" s="342"/>
    </row>
    <row r="20" spans="1:53" s="375" customFormat="1" ht="30" customHeight="1" x14ac:dyDescent="0.2">
      <c r="A20" s="357" t="s">
        <v>52</v>
      </c>
      <c r="B20" s="356" t="s">
        <v>41</v>
      </c>
      <c r="C20" s="395" t="s">
        <v>72</v>
      </c>
      <c r="D20" s="99" t="s">
        <v>69</v>
      </c>
      <c r="E20" s="100" t="s">
        <v>69</v>
      </c>
      <c r="F20" s="143" t="s">
        <v>69</v>
      </c>
      <c r="G20" s="87">
        <v>2</v>
      </c>
      <c r="H20" s="88">
        <v>0</v>
      </c>
      <c r="I20" s="88">
        <v>0</v>
      </c>
      <c r="J20" s="58" t="s">
        <v>69</v>
      </c>
      <c r="K20" s="59" t="s">
        <v>69</v>
      </c>
      <c r="L20" s="45" t="s">
        <v>69</v>
      </c>
      <c r="M20" s="54" t="s">
        <v>69</v>
      </c>
      <c r="N20" s="54" t="s">
        <v>69</v>
      </c>
      <c r="O20" s="144" t="s">
        <v>69</v>
      </c>
      <c r="P20" s="356" t="s">
        <v>20</v>
      </c>
      <c r="Q20" s="356">
        <v>3</v>
      </c>
      <c r="R20" s="395" t="s">
        <v>73</v>
      </c>
      <c r="S20" s="396" t="s">
        <v>74</v>
      </c>
      <c r="T20" s="396" t="s">
        <v>69</v>
      </c>
      <c r="U20" s="396" t="s">
        <v>69</v>
      </c>
      <c r="V20" s="400" t="s">
        <v>69</v>
      </c>
      <c r="W20" s="397"/>
      <c r="X20" s="397"/>
      <c r="Y20" s="397"/>
      <c r="Z20" s="397"/>
      <c r="AA20" s="397"/>
      <c r="AB20" s="397"/>
      <c r="AC20" s="397"/>
      <c r="AD20" s="397"/>
      <c r="AE20" s="397"/>
      <c r="AF20" s="397"/>
      <c r="AG20" s="397"/>
      <c r="AH20" s="397"/>
      <c r="AI20" s="397"/>
      <c r="AJ20" s="398"/>
      <c r="AK20" s="398"/>
    </row>
    <row r="21" spans="1:53" ht="30" customHeight="1" x14ac:dyDescent="0.2">
      <c r="A21" s="61"/>
      <c r="B21" s="188"/>
      <c r="C21" s="9" t="s">
        <v>37</v>
      </c>
      <c r="D21" s="70">
        <f>SUMIF(A11:A20,"k1",Q11:Q20)</f>
        <v>0</v>
      </c>
      <c r="E21" s="86"/>
      <c r="F21" s="86"/>
      <c r="G21" s="70">
        <f>SUMIF(A11:A20,"k2",Q11:Q20)</f>
        <v>0</v>
      </c>
      <c r="H21" s="86"/>
      <c r="I21" s="86"/>
      <c r="J21" s="70">
        <f>SUMIF(A11:A20,"k3",Q11:Q20)</f>
        <v>0</v>
      </c>
      <c r="K21" s="86"/>
      <c r="L21" s="86"/>
      <c r="M21" s="70">
        <f>SUMIF(A11:A18,"k4",Q11:Q18)</f>
        <v>0</v>
      </c>
      <c r="N21" s="86"/>
      <c r="O21" s="86"/>
      <c r="P21" s="155">
        <f t="shared" ref="P21:P22" si="1">SUM(D21:O21)</f>
        <v>0</v>
      </c>
      <c r="Q21" s="170">
        <f>SUMIF(B11:B18,"Comp",Q11:Q18)</f>
        <v>0</v>
      </c>
      <c r="R21" s="172"/>
      <c r="S21" s="337">
        <f>SUMIF(B11:B19,"C/E",Q11:Q19)</f>
        <v>20</v>
      </c>
      <c r="T21" s="337"/>
      <c r="U21" s="338"/>
      <c r="V21" s="336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53" ht="30" customHeight="1" x14ac:dyDescent="0.2">
      <c r="A22" s="1"/>
      <c r="B22" s="4"/>
      <c r="C22" s="37" t="s">
        <v>38</v>
      </c>
      <c r="D22" s="155">
        <f>SUMIF(A11:A20,"nk1",Q11:Q20)</f>
        <v>7</v>
      </c>
      <c r="E22" s="57"/>
      <c r="F22" s="57"/>
      <c r="G22" s="155">
        <f>SUMIF(A11:A20,"nk2",Q11:Q20)</f>
        <v>12</v>
      </c>
      <c r="H22" s="57"/>
      <c r="I22" s="57"/>
      <c r="J22" s="155">
        <f>SUMIF(A11:A20,"nk3",Q11:Q20)</f>
        <v>0</v>
      </c>
      <c r="K22" s="57"/>
      <c r="L22" s="57"/>
      <c r="M22" s="155">
        <f>SUMIF(A11:A20,"nk4",Q11:Q20)</f>
        <v>4</v>
      </c>
      <c r="N22" s="57"/>
      <c r="O22" s="57"/>
      <c r="P22" s="155">
        <f t="shared" si="1"/>
        <v>23</v>
      </c>
      <c r="Q22" s="70">
        <f>SUMIF(B11:B20,"C/E",Q11:Q20)</f>
        <v>23</v>
      </c>
      <c r="R22" s="176"/>
      <c r="S22" s="177"/>
      <c r="T22" s="177"/>
      <c r="U22" s="178"/>
      <c r="V22" s="179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3" ht="30" customHeight="1" x14ac:dyDescent="0.2">
      <c r="A23" s="159"/>
      <c r="B23" s="4"/>
      <c r="C23" s="17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78"/>
      <c r="S23" s="177"/>
      <c r="T23" s="177"/>
      <c r="U23" s="178"/>
      <c r="V23" s="179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53" ht="35.25" customHeight="1" x14ac:dyDescent="0.2">
      <c r="A24" s="451" t="s">
        <v>75</v>
      </c>
      <c r="B24" s="452"/>
      <c r="C24" s="452"/>
      <c r="D24" s="452"/>
      <c r="E24" s="452"/>
      <c r="F24" s="452"/>
      <c r="G24" s="452"/>
      <c r="H24" s="452"/>
      <c r="I24" s="452"/>
      <c r="J24" s="452"/>
      <c r="K24" s="452"/>
      <c r="L24" s="452"/>
      <c r="M24" s="452"/>
      <c r="N24" s="452"/>
      <c r="O24" s="452"/>
      <c r="P24" s="452"/>
      <c r="Q24" s="452"/>
      <c r="R24" s="452"/>
      <c r="S24" s="452"/>
      <c r="T24" s="452"/>
      <c r="U24" s="452"/>
      <c r="V24" s="453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53" s="333" customFormat="1" ht="30" customHeight="1" x14ac:dyDescent="0.2">
      <c r="A25" s="401" t="s">
        <v>76</v>
      </c>
      <c r="B25" s="402" t="s">
        <v>18</v>
      </c>
      <c r="C25" s="403" t="s">
        <v>77</v>
      </c>
      <c r="D25" s="74"/>
      <c r="E25" s="49"/>
      <c r="F25" s="50"/>
      <c r="G25" s="87"/>
      <c r="H25" s="88"/>
      <c r="I25" s="88"/>
      <c r="J25" s="58"/>
      <c r="K25" s="59"/>
      <c r="L25" s="45"/>
      <c r="M25" s="54">
        <v>0</v>
      </c>
      <c r="N25" s="54">
        <v>3</v>
      </c>
      <c r="O25" s="144">
        <v>0</v>
      </c>
      <c r="P25" s="407" t="s">
        <v>43</v>
      </c>
      <c r="Q25" s="407">
        <v>3</v>
      </c>
      <c r="R25" s="386" t="s">
        <v>47</v>
      </c>
      <c r="S25" s="386" t="s">
        <v>78</v>
      </c>
      <c r="T25" s="408"/>
      <c r="U25" s="409"/>
      <c r="V25" s="41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</row>
    <row r="26" spans="1:53" ht="30" customHeight="1" x14ac:dyDescent="0.2">
      <c r="A26" s="321" t="s">
        <v>24</v>
      </c>
      <c r="B26" s="110" t="s">
        <v>18</v>
      </c>
      <c r="C26" s="96" t="s">
        <v>79</v>
      </c>
      <c r="D26" s="74"/>
      <c r="E26" s="49"/>
      <c r="F26" s="50"/>
      <c r="G26" s="87">
        <v>0</v>
      </c>
      <c r="H26" s="88">
        <v>3</v>
      </c>
      <c r="I26" s="88">
        <v>0</v>
      </c>
      <c r="J26" s="58"/>
      <c r="K26" s="59"/>
      <c r="L26" s="45"/>
      <c r="M26" s="54"/>
      <c r="N26" s="54"/>
      <c r="O26" s="144"/>
      <c r="P26" s="115" t="s">
        <v>43</v>
      </c>
      <c r="Q26" s="115">
        <v>3</v>
      </c>
      <c r="R26" s="51" t="s">
        <v>47</v>
      </c>
      <c r="S26" s="108" t="s">
        <v>80</v>
      </c>
      <c r="T26" s="189"/>
      <c r="U26" s="165"/>
      <c r="V26" s="413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3" s="333" customFormat="1" ht="67.900000000000006" customHeight="1" x14ac:dyDescent="0.2">
      <c r="A27" s="410" t="s">
        <v>24</v>
      </c>
      <c r="B27" s="353" t="s">
        <v>18</v>
      </c>
      <c r="C27" s="411" t="s">
        <v>81</v>
      </c>
      <c r="D27" s="74"/>
      <c r="E27" s="49"/>
      <c r="F27" s="50"/>
      <c r="G27" s="87"/>
      <c r="H27" s="88" t="s">
        <v>82</v>
      </c>
      <c r="I27" s="88"/>
      <c r="J27" s="58"/>
      <c r="K27" s="59"/>
      <c r="L27" s="45"/>
      <c r="M27" s="54"/>
      <c r="N27" s="54"/>
      <c r="O27" s="144"/>
      <c r="P27" s="412" t="s">
        <v>83</v>
      </c>
      <c r="Q27" s="372">
        <v>0</v>
      </c>
      <c r="R27" s="386" t="s">
        <v>47</v>
      </c>
      <c r="S27" s="386" t="s">
        <v>84</v>
      </c>
      <c r="T27" s="330" t="s">
        <v>292</v>
      </c>
      <c r="U27" s="386"/>
      <c r="V27" s="41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</row>
    <row r="28" spans="1:53" ht="30" customHeight="1" x14ac:dyDescent="0.2">
      <c r="A28" s="158" t="s">
        <v>40</v>
      </c>
      <c r="B28" s="84" t="s">
        <v>85</v>
      </c>
      <c r="C28" s="162" t="s">
        <v>86</v>
      </c>
      <c r="D28" s="74">
        <v>0</v>
      </c>
      <c r="E28" s="49">
        <v>3</v>
      </c>
      <c r="F28" s="50">
        <v>0</v>
      </c>
      <c r="G28" s="87"/>
      <c r="H28" s="88"/>
      <c r="I28" s="88"/>
      <c r="J28" s="58"/>
      <c r="K28" s="59"/>
      <c r="L28" s="45"/>
      <c r="M28" s="54"/>
      <c r="N28" s="54"/>
      <c r="O28" s="144"/>
      <c r="P28" s="187" t="s">
        <v>43</v>
      </c>
      <c r="Q28" s="112">
        <v>3</v>
      </c>
      <c r="R28" s="51" t="s">
        <v>47</v>
      </c>
      <c r="S28" s="165" t="s">
        <v>48</v>
      </c>
      <c r="T28" s="85"/>
      <c r="U28" s="319"/>
      <c r="V28" s="166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53" ht="30" customHeight="1" x14ac:dyDescent="0.2">
      <c r="A29" s="314" t="s">
        <v>52</v>
      </c>
      <c r="B29" s="155" t="s">
        <v>85</v>
      </c>
      <c r="C29" s="165" t="s">
        <v>59</v>
      </c>
      <c r="D29" s="74"/>
      <c r="E29" s="49"/>
      <c r="F29" s="50"/>
      <c r="G29" s="87">
        <v>0</v>
      </c>
      <c r="H29" s="88">
        <v>3</v>
      </c>
      <c r="I29" s="88">
        <v>0</v>
      </c>
      <c r="J29" s="58"/>
      <c r="K29" s="59"/>
      <c r="L29" s="45"/>
      <c r="M29" s="54"/>
      <c r="N29" s="54"/>
      <c r="O29" s="144"/>
      <c r="P29" s="84" t="s">
        <v>43</v>
      </c>
      <c r="Q29" s="185">
        <v>3</v>
      </c>
      <c r="R29" s="51" t="s">
        <v>47</v>
      </c>
      <c r="S29" s="108" t="s">
        <v>60</v>
      </c>
      <c r="T29" s="117"/>
      <c r="U29" s="319"/>
      <c r="V29" s="32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53" s="333" customFormat="1" ht="30" customHeight="1" x14ac:dyDescent="0.2">
      <c r="A30" s="357" t="s">
        <v>52</v>
      </c>
      <c r="B30" s="356" t="s">
        <v>41</v>
      </c>
      <c r="C30" s="395" t="s">
        <v>72</v>
      </c>
      <c r="D30" s="74" t="s">
        <v>69</v>
      </c>
      <c r="E30" s="49" t="s">
        <v>69</v>
      </c>
      <c r="F30" s="50" t="s">
        <v>69</v>
      </c>
      <c r="G30" s="87">
        <v>2</v>
      </c>
      <c r="H30" s="88">
        <v>0</v>
      </c>
      <c r="I30" s="88">
        <v>0</v>
      </c>
      <c r="J30" s="58" t="s">
        <v>69</v>
      </c>
      <c r="K30" s="59" t="s">
        <v>69</v>
      </c>
      <c r="L30" s="45" t="s">
        <v>69</v>
      </c>
      <c r="M30" s="54" t="s">
        <v>69</v>
      </c>
      <c r="N30" s="54" t="s">
        <v>69</v>
      </c>
      <c r="O30" s="144" t="s">
        <v>69</v>
      </c>
      <c r="P30" s="356" t="s">
        <v>20</v>
      </c>
      <c r="Q30" s="356">
        <v>3</v>
      </c>
      <c r="R30" s="395" t="s">
        <v>73</v>
      </c>
      <c r="S30" s="396" t="s">
        <v>74</v>
      </c>
      <c r="T30" s="396" t="s">
        <v>69</v>
      </c>
      <c r="U30" s="444" t="s">
        <v>69</v>
      </c>
      <c r="V30" s="411" t="s">
        <v>69</v>
      </c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8"/>
      <c r="AK30" s="398"/>
      <c r="AL30" s="375"/>
      <c r="AM30" s="375"/>
      <c r="AN30" s="375"/>
      <c r="AO30" s="375"/>
      <c r="AP30" s="375"/>
      <c r="AQ30" s="375"/>
      <c r="AR30" s="375"/>
      <c r="AS30" s="375"/>
      <c r="AT30" s="375"/>
      <c r="AU30" s="375"/>
      <c r="AV30" s="375"/>
      <c r="AW30" s="375"/>
      <c r="AX30" s="375"/>
      <c r="AY30" s="375"/>
      <c r="AZ30" s="375"/>
      <c r="BA30" s="375"/>
    </row>
    <row r="31" spans="1:53" ht="30" customHeight="1" x14ac:dyDescent="0.2">
      <c r="A31" s="60"/>
      <c r="B31" s="190"/>
      <c r="C31" s="9" t="s">
        <v>37</v>
      </c>
      <c r="D31" s="70">
        <f>SUMIF(A25:A30,"k1",Q25:Q30)</f>
        <v>0</v>
      </c>
      <c r="E31" s="86"/>
      <c r="F31" s="86"/>
      <c r="G31" s="70">
        <f>SUMIF(A25:A30,"k2",Q25:Q30)</f>
        <v>3</v>
      </c>
      <c r="H31" s="86"/>
      <c r="I31" s="86"/>
      <c r="J31" s="70">
        <f>SUMIF(A25:A30,"k3",Q25:Q30)</f>
        <v>0</v>
      </c>
      <c r="K31" s="86"/>
      <c r="L31" s="57"/>
      <c r="M31" s="70">
        <f ca="1">SUMIF(A25:A29,"k4",Q25:Q28)</f>
        <v>3</v>
      </c>
      <c r="N31" s="86"/>
      <c r="O31" s="86"/>
      <c r="P31" s="155">
        <f t="shared" ref="P31:P32" ca="1" si="2">SUM(D31:O31)</f>
        <v>6</v>
      </c>
      <c r="Q31" s="170">
        <f>SUMIF(B25:B30,"Comp",Q25:Q30)</f>
        <v>6</v>
      </c>
      <c r="R31" s="172"/>
      <c r="S31" s="96"/>
      <c r="T31" s="96"/>
      <c r="U31" s="173"/>
      <c r="V31" s="336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3" ht="30" customHeight="1" x14ac:dyDescent="0.2">
      <c r="A32" s="1"/>
      <c r="B32" s="4"/>
      <c r="C32" s="37" t="s">
        <v>87</v>
      </c>
      <c r="D32" s="155">
        <f ca="1">SUMIF(A25:A29,"nk1",Q25:Q28)</f>
        <v>3</v>
      </c>
      <c r="E32" s="57"/>
      <c r="F32" s="57"/>
      <c r="G32" s="155">
        <f ca="1">SUMIF(A25:A29,"nk2",Q25:Q28)</f>
        <v>3</v>
      </c>
      <c r="H32" s="57"/>
      <c r="I32" s="57"/>
      <c r="J32" s="155">
        <f ca="1">SUMIF(A25:A29,"nk3",Q25:Q28)</f>
        <v>0</v>
      </c>
      <c r="K32" s="57"/>
      <c r="L32" s="57"/>
      <c r="M32" s="155">
        <f ca="1">SUMIF(A25:A29,"nk4",Q25:Q28)</f>
        <v>0</v>
      </c>
      <c r="N32" s="57"/>
      <c r="O32" s="57"/>
      <c r="P32" s="155">
        <f t="shared" ca="1" si="2"/>
        <v>6</v>
      </c>
      <c r="Q32" s="70">
        <f>SUMIF(B25:B30,"Elect",Q25:Q30)</f>
        <v>6</v>
      </c>
      <c r="R32" s="176"/>
      <c r="S32" s="177"/>
      <c r="T32" s="177"/>
      <c r="U32" s="178"/>
      <c r="V32" s="179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1.45" customHeight="1" x14ac:dyDescent="0.2">
      <c r="A33" s="61"/>
      <c r="B33" s="4"/>
      <c r="C33" s="17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78"/>
      <c r="S33" s="177"/>
      <c r="T33" s="177"/>
      <c r="U33" s="178"/>
      <c r="V33" s="179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36" customHeight="1" x14ac:dyDescent="0.2">
      <c r="A34" s="461" t="s">
        <v>88</v>
      </c>
      <c r="B34" s="462"/>
      <c r="C34" s="462"/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6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34.5" customHeight="1" x14ac:dyDescent="0.2">
      <c r="A35" s="155" t="s">
        <v>17</v>
      </c>
      <c r="B35" s="161" t="s">
        <v>18</v>
      </c>
      <c r="C35" s="85" t="s">
        <v>89</v>
      </c>
      <c r="D35" s="131">
        <v>3</v>
      </c>
      <c r="E35" s="129">
        <v>0</v>
      </c>
      <c r="F35" s="130">
        <v>1</v>
      </c>
      <c r="G35" s="138"/>
      <c r="H35" s="138"/>
      <c r="I35" s="138"/>
      <c r="J35" s="155"/>
      <c r="K35" s="57"/>
      <c r="L35" s="132"/>
      <c r="M35" s="155"/>
      <c r="N35" s="57"/>
      <c r="O35" s="132"/>
      <c r="P35" s="57" t="s">
        <v>20</v>
      </c>
      <c r="Q35" s="155">
        <v>5</v>
      </c>
      <c r="R35" s="109" t="s">
        <v>90</v>
      </c>
      <c r="S35" s="85" t="s">
        <v>91</v>
      </c>
      <c r="T35" s="191"/>
      <c r="U35" s="168" t="s">
        <v>92</v>
      </c>
      <c r="V35" s="19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41.25" customHeight="1" x14ac:dyDescent="0.2">
      <c r="A36" s="155" t="s">
        <v>24</v>
      </c>
      <c r="B36" s="161" t="s">
        <v>18</v>
      </c>
      <c r="C36" s="85" t="s">
        <v>93</v>
      </c>
      <c r="D36" s="139"/>
      <c r="E36" s="140"/>
      <c r="F36" s="141"/>
      <c r="G36" s="193">
        <v>3</v>
      </c>
      <c r="H36" s="193">
        <v>2</v>
      </c>
      <c r="I36" s="194">
        <v>0</v>
      </c>
      <c r="J36" s="195"/>
      <c r="K36" s="195"/>
      <c r="L36" s="196"/>
      <c r="M36" s="195"/>
      <c r="N36" s="195"/>
      <c r="O36" s="196"/>
      <c r="P36" s="197" t="s">
        <v>20</v>
      </c>
      <c r="Q36" s="161">
        <v>6</v>
      </c>
      <c r="R36" s="109" t="s">
        <v>94</v>
      </c>
      <c r="S36" s="168" t="s">
        <v>95</v>
      </c>
      <c r="T36" s="186"/>
      <c r="U36" s="198" t="s">
        <v>96</v>
      </c>
      <c r="V36" s="192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30" customHeight="1" x14ac:dyDescent="0.2">
      <c r="A37" s="60"/>
      <c r="B37" s="190"/>
      <c r="C37" s="9" t="s">
        <v>37</v>
      </c>
      <c r="D37" s="139">
        <f>SUMIF(A35:A36,"k1",Q35:Q36)</f>
        <v>5</v>
      </c>
      <c r="E37" s="140"/>
      <c r="F37" s="141"/>
      <c r="G37" s="193">
        <f>SUMIF(A35:A36,"k2",Q35:Q36)</f>
        <v>6</v>
      </c>
      <c r="H37" s="193"/>
      <c r="I37" s="194"/>
      <c r="J37" s="195">
        <f>SUMIF(A35:A36,"k3",Q35:Q36)</f>
        <v>0</v>
      </c>
      <c r="K37" s="195"/>
      <c r="L37" s="196"/>
      <c r="M37" s="195">
        <f>SUMIF(A35:A36,"k4",Q35:Q36)</f>
        <v>0</v>
      </c>
      <c r="N37" s="195"/>
      <c r="O37" s="196"/>
      <c r="P37" s="201">
        <f t="shared" ref="P37:P38" si="3">SUM(D37:O37)</f>
        <v>11</v>
      </c>
      <c r="Q37" s="13">
        <f>SUMIF(B35:B36,"Comp",Q35:Q36)</f>
        <v>11</v>
      </c>
      <c r="R37" s="172"/>
      <c r="S37" s="96"/>
      <c r="T37" s="96"/>
      <c r="U37" s="173"/>
      <c r="V37" s="174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30" customHeight="1" x14ac:dyDescent="0.2">
      <c r="A38" s="1"/>
      <c r="B38" s="4"/>
      <c r="C38" s="37" t="s">
        <v>87</v>
      </c>
      <c r="D38" s="202">
        <f>SUMIF(A35:A36,"nk1",Q35:Q36)</f>
        <v>0</v>
      </c>
      <c r="E38" s="1"/>
      <c r="F38" s="1"/>
      <c r="G38" s="202">
        <f>SUMIF(A35:A36,"nk2",Q35:Q36)</f>
        <v>0</v>
      </c>
      <c r="H38" s="1"/>
      <c r="I38" s="1"/>
      <c r="J38" s="202">
        <f>SUMIF(A35:A36,"nk3",Q35:Q36)</f>
        <v>0</v>
      </c>
      <c r="K38" s="1"/>
      <c r="L38" s="1"/>
      <c r="M38" s="202">
        <f>SUMIF(A35:A36,"nk4",Q35:Q36)</f>
        <v>0</v>
      </c>
      <c r="N38" s="1"/>
      <c r="O38" s="1"/>
      <c r="P38" s="115">
        <f t="shared" si="3"/>
        <v>0</v>
      </c>
      <c r="Q38" s="170">
        <f>SUMIF(B35:B36,"Elect",Q35:Q36)</f>
        <v>0</v>
      </c>
      <c r="R38" s="176"/>
      <c r="S38" s="177"/>
      <c r="T38" s="177"/>
      <c r="U38" s="178"/>
      <c r="V38" s="179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30" customHeight="1" x14ac:dyDescent="0.2">
      <c r="A39" s="1"/>
      <c r="B39" s="4"/>
      <c r="C39" s="96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 t="s">
        <v>97</v>
      </c>
      <c r="R39" s="178"/>
      <c r="S39" s="177"/>
      <c r="T39" s="177"/>
      <c r="U39" s="178"/>
      <c r="V39" s="179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35.25" customHeight="1" x14ac:dyDescent="0.2">
      <c r="A40" s="463" t="s">
        <v>98</v>
      </c>
      <c r="B40" s="464"/>
      <c r="C40" s="464"/>
      <c r="D40" s="464"/>
      <c r="E40" s="464"/>
      <c r="F40" s="464"/>
      <c r="G40" s="464"/>
      <c r="H40" s="464"/>
      <c r="I40" s="464"/>
      <c r="J40" s="464"/>
      <c r="K40" s="464"/>
      <c r="L40" s="464"/>
      <c r="M40" s="464"/>
      <c r="N40" s="464"/>
      <c r="O40" s="464"/>
      <c r="P40" s="464"/>
      <c r="Q40" s="464"/>
      <c r="R40" s="464"/>
      <c r="S40" s="464"/>
      <c r="T40" s="464"/>
      <c r="U40" s="464"/>
      <c r="V40" s="465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44" customFormat="1" ht="30" customHeight="1" x14ac:dyDescent="0.2">
      <c r="A41" s="52" t="s">
        <v>17</v>
      </c>
      <c r="B41" s="52" t="s">
        <v>18</v>
      </c>
      <c r="C41" s="83" t="s">
        <v>99</v>
      </c>
      <c r="D41" s="74">
        <v>2</v>
      </c>
      <c r="E41" s="49">
        <v>1</v>
      </c>
      <c r="F41" s="50">
        <v>1</v>
      </c>
      <c r="G41" s="87"/>
      <c r="H41" s="88"/>
      <c r="I41" s="88"/>
      <c r="J41" s="58"/>
      <c r="K41" s="59"/>
      <c r="L41" s="45"/>
      <c r="M41" s="54"/>
      <c r="N41" s="54"/>
      <c r="O41" s="144"/>
      <c r="P41" s="52" t="s">
        <v>20</v>
      </c>
      <c r="Q41" s="52">
        <v>5</v>
      </c>
      <c r="R41" s="82" t="s">
        <v>100</v>
      </c>
      <c r="S41" s="47" t="s">
        <v>101</v>
      </c>
      <c r="T41" s="47"/>
      <c r="U41" s="51" t="s">
        <v>102</v>
      </c>
      <c r="V41" s="51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</row>
    <row r="42" spans="1:36" s="44" customFormat="1" ht="30" customHeight="1" x14ac:dyDescent="0.2">
      <c r="A42" s="256" t="s">
        <v>24</v>
      </c>
      <c r="B42" s="256" t="s">
        <v>18</v>
      </c>
      <c r="C42" s="48" t="s">
        <v>103</v>
      </c>
      <c r="D42" s="74"/>
      <c r="E42" s="49"/>
      <c r="F42" s="50"/>
      <c r="G42" s="87">
        <v>0</v>
      </c>
      <c r="H42" s="88">
        <v>0</v>
      </c>
      <c r="I42" s="88">
        <v>3</v>
      </c>
      <c r="J42" s="58"/>
      <c r="K42" s="59"/>
      <c r="L42" s="45"/>
      <c r="M42" s="54"/>
      <c r="N42" s="54"/>
      <c r="O42" s="144"/>
      <c r="P42" s="256" t="s">
        <v>43</v>
      </c>
      <c r="Q42" s="159">
        <v>3</v>
      </c>
      <c r="R42" s="259" t="s">
        <v>104</v>
      </c>
      <c r="S42" s="260" t="s">
        <v>105</v>
      </c>
      <c r="T42" s="260"/>
      <c r="U42" s="360"/>
      <c r="V42" s="51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</row>
    <row r="43" spans="1:36" s="44" customFormat="1" ht="30" customHeight="1" x14ac:dyDescent="0.2">
      <c r="A43" s="78" t="s">
        <v>40</v>
      </c>
      <c r="B43" s="78" t="s">
        <v>41</v>
      </c>
      <c r="C43" s="261" t="s">
        <v>106</v>
      </c>
      <c r="D43" s="74">
        <v>1</v>
      </c>
      <c r="E43" s="49">
        <v>0</v>
      </c>
      <c r="F43" s="50">
        <v>3</v>
      </c>
      <c r="G43" s="87"/>
      <c r="H43" s="88"/>
      <c r="I43" s="88"/>
      <c r="J43" s="58"/>
      <c r="K43" s="59"/>
      <c r="L43" s="45"/>
      <c r="M43" s="54"/>
      <c r="N43" s="54"/>
      <c r="O43" s="144"/>
      <c r="P43" s="78" t="s">
        <v>43</v>
      </c>
      <c r="Q43" s="78">
        <v>5</v>
      </c>
      <c r="R43" s="261" t="s">
        <v>107</v>
      </c>
      <c r="S43" s="261" t="s">
        <v>108</v>
      </c>
      <c r="T43" s="262"/>
      <c r="U43" s="261"/>
      <c r="V43" s="261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</row>
    <row r="44" spans="1:36" ht="30" customHeight="1" x14ac:dyDescent="0.2">
      <c r="A44" s="155" t="s">
        <v>52</v>
      </c>
      <c r="B44" s="155" t="s">
        <v>41</v>
      </c>
      <c r="C44" s="235" t="s">
        <v>109</v>
      </c>
      <c r="D44" s="74"/>
      <c r="E44" s="49"/>
      <c r="F44" s="50"/>
      <c r="G44" s="87">
        <v>2</v>
      </c>
      <c r="H44" s="88">
        <v>0</v>
      </c>
      <c r="I44" s="88">
        <v>2</v>
      </c>
      <c r="J44" s="58"/>
      <c r="K44" s="59"/>
      <c r="L44" s="45"/>
      <c r="M44" s="54"/>
      <c r="N44" s="54"/>
      <c r="O44" s="144"/>
      <c r="P44" s="57" t="s">
        <v>20</v>
      </c>
      <c r="Q44" s="155">
        <v>5</v>
      </c>
      <c r="R44" s="41" t="s">
        <v>110</v>
      </c>
      <c r="S44" s="85" t="s">
        <v>111</v>
      </c>
      <c r="T44" s="85"/>
      <c r="U44" s="165" t="s">
        <v>112</v>
      </c>
      <c r="V44" s="244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333" customFormat="1" ht="30" customHeight="1" x14ac:dyDescent="0.2">
      <c r="A45" s="415" t="s">
        <v>52</v>
      </c>
      <c r="B45" s="404" t="s">
        <v>41</v>
      </c>
      <c r="C45" s="369" t="s">
        <v>113</v>
      </c>
      <c r="D45" s="74"/>
      <c r="E45" s="49"/>
      <c r="F45" s="50"/>
      <c r="G45" s="87">
        <v>0</v>
      </c>
      <c r="H45" s="88">
        <v>0</v>
      </c>
      <c r="I45" s="88">
        <v>2</v>
      </c>
      <c r="J45" s="58"/>
      <c r="K45" s="59"/>
      <c r="L45" s="45"/>
      <c r="M45" s="54"/>
      <c r="N45" s="54"/>
      <c r="O45" s="144"/>
      <c r="P45" s="416" t="s">
        <v>43</v>
      </c>
      <c r="Q45" s="415">
        <v>3</v>
      </c>
      <c r="R45" s="417" t="s">
        <v>114</v>
      </c>
      <c r="S45" s="368" t="s">
        <v>115</v>
      </c>
      <c r="T45" s="369"/>
      <c r="U45" s="328"/>
      <c r="V45" s="368"/>
      <c r="Y45" s="334"/>
      <c r="Z45" s="334"/>
      <c r="AA45" s="334"/>
      <c r="AB45" s="334"/>
      <c r="AC45" s="334"/>
      <c r="AD45" s="334"/>
      <c r="AE45" s="334"/>
      <c r="AF45" s="334"/>
      <c r="AG45" s="334"/>
      <c r="AH45" s="334"/>
      <c r="AI45" s="334"/>
      <c r="AJ45" s="334"/>
    </row>
    <row r="46" spans="1:36" s="333" customFormat="1" ht="38.25" customHeight="1" x14ac:dyDescent="0.2">
      <c r="A46" s="404" t="s">
        <v>116</v>
      </c>
      <c r="B46" s="324" t="s">
        <v>41</v>
      </c>
      <c r="C46" s="411" t="s">
        <v>117</v>
      </c>
      <c r="D46" s="74"/>
      <c r="E46" s="49"/>
      <c r="F46" s="50"/>
      <c r="G46" s="87"/>
      <c r="H46" s="88"/>
      <c r="I46" s="88"/>
      <c r="J46" s="58">
        <v>2</v>
      </c>
      <c r="K46" s="59">
        <v>0</v>
      </c>
      <c r="L46" s="45">
        <v>0</v>
      </c>
      <c r="M46" s="54"/>
      <c r="N46" s="54"/>
      <c r="O46" s="144"/>
      <c r="P46" s="404" t="s">
        <v>20</v>
      </c>
      <c r="Q46" s="404">
        <v>3</v>
      </c>
      <c r="R46" s="418" t="s">
        <v>293</v>
      </c>
      <c r="S46" s="419" t="s">
        <v>118</v>
      </c>
      <c r="T46" s="419"/>
      <c r="U46" s="386" t="s">
        <v>119</v>
      </c>
      <c r="V46" s="386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6" ht="30" customHeight="1" x14ac:dyDescent="0.2">
      <c r="A47" s="60"/>
      <c r="B47" s="190"/>
      <c r="C47" s="9" t="s">
        <v>37</v>
      </c>
      <c r="D47" s="99">
        <f>SUMIF(A41:A46,"k1",Q41:Q46)</f>
        <v>5</v>
      </c>
      <c r="E47" s="100"/>
      <c r="F47" s="143"/>
      <c r="G47" s="87">
        <f>SUMIF(A41:A46,"k2",Q41:Q46)</f>
        <v>3</v>
      </c>
      <c r="H47" s="88"/>
      <c r="I47" s="88"/>
      <c r="J47" s="58">
        <f>SUMIF(A41:A46,"k3",Q41:Q46)</f>
        <v>0</v>
      </c>
      <c r="K47" s="59"/>
      <c r="L47" s="45"/>
      <c r="M47" s="54">
        <f>SUMIF(A41:A46,"k4",Q41:Q46)</f>
        <v>0</v>
      </c>
      <c r="N47" s="54"/>
      <c r="O47" s="144"/>
      <c r="P47" s="116">
        <f t="shared" ref="P47:P52" si="4">SUM(D47:O47)</f>
        <v>8</v>
      </c>
      <c r="Q47" s="170">
        <f>SUMIF(B41:B46,"Comp",Q41:Q46)</f>
        <v>8</v>
      </c>
      <c r="R47" s="172"/>
      <c r="S47" s="96"/>
      <c r="T47" s="96"/>
      <c r="U47" s="173"/>
      <c r="V47" s="174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30" customHeight="1" thickBot="1" x14ac:dyDescent="0.25">
      <c r="A48" s="1"/>
      <c r="B48" s="4"/>
      <c r="C48" s="37" t="s">
        <v>38</v>
      </c>
      <c r="D48" s="99">
        <f>SUMIF(A41:A46,"nk1",Q41:Q46)</f>
        <v>5</v>
      </c>
      <c r="E48" s="100"/>
      <c r="F48" s="143"/>
      <c r="G48" s="87">
        <f>SUMIF(A41:A46,"nk2",Q41:Q46)</f>
        <v>8</v>
      </c>
      <c r="H48" s="88"/>
      <c r="I48" s="88"/>
      <c r="J48" s="58">
        <f>SUMIF(A41:A46,"nk3",Q41:Q46)</f>
        <v>3</v>
      </c>
      <c r="K48" s="59"/>
      <c r="L48" s="45"/>
      <c r="M48" s="54">
        <f>SUMIF(A41:A46,"nk4",Q41:Q46)</f>
        <v>0</v>
      </c>
      <c r="N48" s="54"/>
      <c r="O48" s="144"/>
      <c r="P48" s="202">
        <f t="shared" si="4"/>
        <v>16</v>
      </c>
      <c r="Q48" s="14">
        <f>SUMIF(B41:B46,"C/E",Q41:Q46)</f>
        <v>16</v>
      </c>
      <c r="R48" s="176"/>
      <c r="S48" s="177"/>
      <c r="T48" s="177"/>
      <c r="U48" s="178"/>
      <c r="V48" s="179"/>
      <c r="W48" s="5"/>
      <c r="X48" s="1"/>
      <c r="Y48" s="1"/>
      <c r="Z48" s="1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7" ht="46.5" customHeight="1" x14ac:dyDescent="0.2">
      <c r="A49" s="1"/>
      <c r="B49" s="4"/>
      <c r="C49" s="15" t="s">
        <v>120</v>
      </c>
      <c r="D49" s="16">
        <f>D47+D37+D21+D7</f>
        <v>15</v>
      </c>
      <c r="E49" s="17"/>
      <c r="F49" s="18"/>
      <c r="G49" s="16">
        <f>G47+G37+G21+G7</f>
        <v>14</v>
      </c>
      <c r="H49" s="17"/>
      <c r="I49" s="18"/>
      <c r="J49" s="16">
        <f>J47+J37+J21+J7</f>
        <v>5</v>
      </c>
      <c r="K49" s="17"/>
      <c r="L49" s="18"/>
      <c r="M49" s="16">
        <f>M47+M37+M21+M7</f>
        <v>0</v>
      </c>
      <c r="N49" s="17"/>
      <c r="O49" s="18"/>
      <c r="P49" s="205">
        <f t="shared" si="4"/>
        <v>34</v>
      </c>
      <c r="Q49" s="19">
        <f>(Q7+Q21+Q37+Q47)</f>
        <v>34</v>
      </c>
      <c r="R49" s="178"/>
      <c r="S49" s="177"/>
      <c r="T49" s="177"/>
      <c r="U49" s="178"/>
      <c r="V49" s="179"/>
      <c r="W49" s="5"/>
      <c r="X49" s="1"/>
      <c r="Y49" s="1"/>
      <c r="Z49" s="1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7" ht="30" customHeight="1" x14ac:dyDescent="0.2">
      <c r="A50" s="1"/>
      <c r="B50" s="4"/>
      <c r="C50" s="206" t="s">
        <v>121</v>
      </c>
      <c r="D50" s="116">
        <f>D48+D38+D22+D8</f>
        <v>12</v>
      </c>
      <c r="E50" s="111"/>
      <c r="F50" s="112"/>
      <c r="G50" s="116">
        <f>G48+G38+G22+G8</f>
        <v>20</v>
      </c>
      <c r="H50" s="111"/>
      <c r="I50" s="112"/>
      <c r="J50" s="116">
        <f>J48+J38+J22+J8</f>
        <v>3</v>
      </c>
      <c r="K50" s="111"/>
      <c r="L50" s="112"/>
      <c r="M50" s="116">
        <f>M48+M38+M22+M8</f>
        <v>4</v>
      </c>
      <c r="N50" s="111"/>
      <c r="O50" s="112"/>
      <c r="P50" s="115">
        <f t="shared" si="4"/>
        <v>39</v>
      </c>
      <c r="Q50" s="20">
        <f>(Q8+Q22+Q38+Q48)</f>
        <v>39</v>
      </c>
      <c r="R50" s="178"/>
      <c r="S50" s="177"/>
      <c r="T50" s="177"/>
      <c r="U50" s="178"/>
      <c r="V50" s="179"/>
      <c r="W50" s="5"/>
      <c r="X50" s="1"/>
      <c r="Y50" s="1"/>
      <c r="Z50" s="1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7" ht="31.9" customHeight="1" x14ac:dyDescent="0.2">
      <c r="A51" s="1"/>
      <c r="B51" s="4"/>
      <c r="C51" s="21" t="s">
        <v>122</v>
      </c>
      <c r="D51" s="170">
        <f>D47+D37+D31+D7</f>
        <v>15</v>
      </c>
      <c r="E51" s="171"/>
      <c r="F51" s="22"/>
      <c r="G51" s="170">
        <f>G47+G37+G31+G7</f>
        <v>17</v>
      </c>
      <c r="H51" s="171"/>
      <c r="I51" s="22"/>
      <c r="J51" s="23">
        <f>J47+J37+J31+J7</f>
        <v>5</v>
      </c>
      <c r="K51" s="23"/>
      <c r="L51" s="23"/>
      <c r="M51" s="170">
        <f ca="1">M47+M37+M31+M7</f>
        <v>3</v>
      </c>
      <c r="N51" s="171"/>
      <c r="O51" s="22"/>
      <c r="P51" s="115">
        <f t="shared" ca="1" si="4"/>
        <v>40</v>
      </c>
      <c r="Q51" s="20">
        <f>(Q7+Q31+Q37+Q47)</f>
        <v>40</v>
      </c>
      <c r="R51" s="178"/>
      <c r="S51" s="177"/>
      <c r="T51" s="177"/>
      <c r="U51" s="178"/>
      <c r="V51" s="179"/>
      <c r="W51" s="5"/>
      <c r="X51" s="1"/>
      <c r="Y51" s="1"/>
      <c r="Z51" s="1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7" ht="30" customHeight="1" thickBot="1" x14ac:dyDescent="0.25">
      <c r="A52" s="1"/>
      <c r="B52" s="4"/>
      <c r="C52" s="207" t="s">
        <v>123</v>
      </c>
      <c r="D52" s="208">
        <f ca="1">D48+D38+D32+D8</f>
        <v>8</v>
      </c>
      <c r="E52" s="209"/>
      <c r="F52" s="210"/>
      <c r="G52" s="208">
        <f ca="1">G48+G38+G32+G8</f>
        <v>11</v>
      </c>
      <c r="H52" s="209"/>
      <c r="I52" s="210"/>
      <c r="J52" s="208">
        <f ca="1">J48+J38+J32+J8</f>
        <v>3</v>
      </c>
      <c r="K52" s="209"/>
      <c r="L52" s="210"/>
      <c r="M52" s="208">
        <f ca="1">M48+M38+M32+M8</f>
        <v>0</v>
      </c>
      <c r="N52" s="209"/>
      <c r="O52" s="210"/>
      <c r="P52" s="211">
        <f t="shared" ca="1" si="4"/>
        <v>22</v>
      </c>
      <c r="Q52" s="24">
        <f>(Q8+Q32+Q38+Q48)</f>
        <v>22</v>
      </c>
      <c r="R52" s="178"/>
      <c r="S52" s="177"/>
      <c r="T52" s="177"/>
      <c r="U52" s="178"/>
      <c r="V52" s="179"/>
      <c r="W52" s="5"/>
      <c r="X52" s="1"/>
      <c r="Y52" s="1"/>
      <c r="Z52" s="1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7" ht="10.9" customHeight="1" x14ac:dyDescent="0.2">
      <c r="A53" s="1"/>
      <c r="B53" s="4"/>
      <c r="C53" s="17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78"/>
      <c r="S53" s="177"/>
      <c r="T53" s="177"/>
      <c r="U53" s="178"/>
      <c r="V53" s="179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7" ht="34.5" customHeight="1" x14ac:dyDescent="0.2">
      <c r="A54" s="466" t="s">
        <v>124</v>
      </c>
      <c r="B54" s="467"/>
      <c r="C54" s="467"/>
      <c r="D54" s="467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7"/>
      <c r="S54" s="467"/>
      <c r="T54" s="467"/>
      <c r="U54" s="467"/>
      <c r="V54" s="468"/>
      <c r="W54" s="1"/>
      <c r="X54" s="5"/>
      <c r="Y54" s="5"/>
      <c r="Z54" s="5"/>
      <c r="AA54" s="1"/>
      <c r="AB54" s="1"/>
      <c r="AC54" s="1"/>
      <c r="AD54" s="1"/>
      <c r="AE54" s="1"/>
      <c r="AF54" s="1"/>
      <c r="AG54" s="1"/>
      <c r="AH54" s="1"/>
      <c r="AI54" s="1"/>
      <c r="AJ54" s="4"/>
    </row>
    <row r="55" spans="1:37" ht="30" customHeight="1" x14ac:dyDescent="0.2">
      <c r="A55" s="155" t="s">
        <v>17</v>
      </c>
      <c r="B55" s="161" t="s">
        <v>18</v>
      </c>
      <c r="C55" s="212" t="s">
        <v>125</v>
      </c>
      <c r="D55" s="167">
        <v>2</v>
      </c>
      <c r="E55" s="89">
        <v>0</v>
      </c>
      <c r="F55" s="89">
        <v>2</v>
      </c>
      <c r="G55" s="149"/>
      <c r="H55" s="150"/>
      <c r="I55" s="151"/>
      <c r="J55" s="89"/>
      <c r="K55" s="89"/>
      <c r="L55" s="114"/>
      <c r="M55" s="89"/>
      <c r="N55" s="89"/>
      <c r="O55" s="114"/>
      <c r="P55" s="57" t="s">
        <v>43</v>
      </c>
      <c r="Q55" s="155">
        <v>4</v>
      </c>
      <c r="R55" s="109" t="s">
        <v>126</v>
      </c>
      <c r="S55" s="168" t="s">
        <v>127</v>
      </c>
      <c r="T55" s="191"/>
      <c r="U55" s="168" t="s">
        <v>128</v>
      </c>
      <c r="V55" s="192"/>
      <c r="W55" s="2"/>
      <c r="X55" s="2"/>
      <c r="Y55" s="5"/>
      <c r="Z55" s="5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2"/>
    </row>
    <row r="56" spans="1:37" s="44" customFormat="1" ht="30" customHeight="1" x14ac:dyDescent="0.2">
      <c r="A56" s="52" t="s">
        <v>24</v>
      </c>
      <c r="B56" s="263" t="s">
        <v>18</v>
      </c>
      <c r="C56" s="264" t="s">
        <v>129</v>
      </c>
      <c r="D56" s="74"/>
      <c r="E56" s="49"/>
      <c r="F56" s="49"/>
      <c r="G56" s="74">
        <v>2</v>
      </c>
      <c r="H56" s="49">
        <v>0</v>
      </c>
      <c r="I56" s="50">
        <v>1</v>
      </c>
      <c r="J56" s="101"/>
      <c r="K56" s="49"/>
      <c r="L56" s="50"/>
      <c r="M56" s="49"/>
      <c r="N56" s="49"/>
      <c r="O56" s="50"/>
      <c r="P56" s="54" t="s">
        <v>20</v>
      </c>
      <c r="Q56" s="52">
        <v>4</v>
      </c>
      <c r="R56" s="41" t="s">
        <v>130</v>
      </c>
      <c r="S56" s="265" t="s">
        <v>131</v>
      </c>
      <c r="T56" s="62"/>
      <c r="U56" s="41"/>
      <c r="V56" s="41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</row>
    <row r="57" spans="1:37" ht="30" customHeight="1" x14ac:dyDescent="0.2">
      <c r="A57" s="155" t="s">
        <v>28</v>
      </c>
      <c r="B57" s="161" t="s">
        <v>18</v>
      </c>
      <c r="C57" s="168" t="s">
        <v>132</v>
      </c>
      <c r="D57" s="155" t="s">
        <v>133</v>
      </c>
      <c r="E57" s="57" t="s">
        <v>133</v>
      </c>
      <c r="F57" s="57" t="s">
        <v>133</v>
      </c>
      <c r="G57" s="155"/>
      <c r="H57" s="57"/>
      <c r="I57" s="57"/>
      <c r="J57" s="376">
        <v>3</v>
      </c>
      <c r="K57" s="129">
        <v>1</v>
      </c>
      <c r="L57" s="130">
        <v>0</v>
      </c>
      <c r="M57" s="137"/>
      <c r="N57" s="137"/>
      <c r="O57" s="137"/>
      <c r="P57" s="84" t="s">
        <v>20</v>
      </c>
      <c r="Q57" s="57">
        <v>5</v>
      </c>
      <c r="R57" s="109" t="s">
        <v>50</v>
      </c>
      <c r="S57" s="113" t="s">
        <v>134</v>
      </c>
      <c r="T57" s="168"/>
      <c r="U57" s="109" t="s">
        <v>135</v>
      </c>
      <c r="V57" s="72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7" s="44" customFormat="1" ht="30" customHeight="1" x14ac:dyDescent="0.2">
      <c r="A58" s="52" t="s">
        <v>76</v>
      </c>
      <c r="B58" s="157" t="s">
        <v>18</v>
      </c>
      <c r="C58" s="55" t="s">
        <v>136</v>
      </c>
      <c r="D58" s="74"/>
      <c r="E58" s="49"/>
      <c r="F58" s="266"/>
      <c r="G58" s="101" t="s">
        <v>133</v>
      </c>
      <c r="H58" s="49" t="s">
        <v>133</v>
      </c>
      <c r="I58" s="49" t="s">
        <v>133</v>
      </c>
      <c r="J58" s="99"/>
      <c r="K58" s="100"/>
      <c r="L58" s="143"/>
      <c r="M58" s="74">
        <v>2</v>
      </c>
      <c r="N58" s="49">
        <v>1</v>
      </c>
      <c r="O58" s="266">
        <v>0</v>
      </c>
      <c r="P58" s="49" t="s">
        <v>20</v>
      </c>
      <c r="Q58" s="267">
        <v>4</v>
      </c>
      <c r="R58" s="126" t="s">
        <v>137</v>
      </c>
      <c r="S58" s="47" t="s">
        <v>138</v>
      </c>
      <c r="T58" s="56" t="s">
        <v>93</v>
      </c>
      <c r="U58" s="51"/>
      <c r="V58" s="51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</row>
    <row r="59" spans="1:37" s="44" customFormat="1" ht="30" customHeight="1" x14ac:dyDescent="0.2">
      <c r="A59" s="52" t="s">
        <v>76</v>
      </c>
      <c r="B59" s="53" t="s">
        <v>18</v>
      </c>
      <c r="C59" s="62" t="s">
        <v>139</v>
      </c>
      <c r="D59" s="74"/>
      <c r="E59" s="49"/>
      <c r="F59" s="50"/>
      <c r="G59" s="74"/>
      <c r="H59" s="49"/>
      <c r="I59" s="50"/>
      <c r="J59" s="74"/>
      <c r="K59" s="49"/>
      <c r="L59" s="50"/>
      <c r="M59" s="74">
        <v>2</v>
      </c>
      <c r="N59" s="49">
        <v>0</v>
      </c>
      <c r="O59" s="266">
        <v>1</v>
      </c>
      <c r="P59" s="49" t="s">
        <v>20</v>
      </c>
      <c r="Q59" s="268">
        <v>4</v>
      </c>
      <c r="R59" s="41" t="s">
        <v>140</v>
      </c>
      <c r="S59" s="47" t="s">
        <v>141</v>
      </c>
      <c r="T59" s="42"/>
      <c r="U59" s="55" t="s">
        <v>128</v>
      </c>
      <c r="V59" s="47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</row>
    <row r="60" spans="1:37" s="333" customFormat="1" ht="39" customHeight="1" x14ac:dyDescent="0.2">
      <c r="A60" s="404" t="s">
        <v>76</v>
      </c>
      <c r="B60" s="324" t="s">
        <v>18</v>
      </c>
      <c r="C60" s="325" t="s">
        <v>142</v>
      </c>
      <c r="D60" s="74"/>
      <c r="E60" s="49"/>
      <c r="F60" s="49"/>
      <c r="G60" s="74"/>
      <c r="H60" s="49"/>
      <c r="I60" s="50"/>
      <c r="J60" s="101"/>
      <c r="K60" s="49"/>
      <c r="L60" s="50"/>
      <c r="M60" s="49">
        <v>2</v>
      </c>
      <c r="N60" s="49">
        <v>1</v>
      </c>
      <c r="O60" s="50">
        <v>1</v>
      </c>
      <c r="P60" s="406" t="s">
        <v>20</v>
      </c>
      <c r="Q60" s="405">
        <v>5</v>
      </c>
      <c r="R60" s="418" t="s">
        <v>143</v>
      </c>
      <c r="S60" s="403" t="s">
        <v>144</v>
      </c>
      <c r="T60" s="403"/>
      <c r="U60" s="420"/>
      <c r="V60" s="386"/>
      <c r="Y60" s="334"/>
      <c r="Z60" s="334"/>
      <c r="AA60" s="334"/>
      <c r="AB60" s="334"/>
      <c r="AC60" s="334"/>
      <c r="AD60" s="334"/>
      <c r="AE60" s="334"/>
      <c r="AF60" s="334"/>
      <c r="AG60" s="334"/>
      <c r="AH60" s="334"/>
      <c r="AI60" s="334"/>
      <c r="AJ60" s="334"/>
    </row>
    <row r="61" spans="1:37" s="273" customFormat="1" ht="26.25" customHeight="1" x14ac:dyDescent="0.2">
      <c r="A61" s="269" t="s">
        <v>40</v>
      </c>
      <c r="B61" s="53" t="s">
        <v>41</v>
      </c>
      <c r="C61" s="83" t="s">
        <v>145</v>
      </c>
      <c r="D61" s="87">
        <v>2</v>
      </c>
      <c r="E61" s="88">
        <v>0</v>
      </c>
      <c r="F61" s="253">
        <v>1</v>
      </c>
      <c r="G61" s="142"/>
      <c r="H61" s="142"/>
      <c r="I61" s="142"/>
      <c r="J61" s="252"/>
      <c r="K61" s="88"/>
      <c r="L61" s="253"/>
      <c r="M61" s="52"/>
      <c r="N61" s="54"/>
      <c r="O61" s="251"/>
      <c r="P61" s="133" t="s">
        <v>20</v>
      </c>
      <c r="Q61" s="133">
        <v>3</v>
      </c>
      <c r="R61" s="51" t="s">
        <v>146</v>
      </c>
      <c r="S61" s="83" t="s">
        <v>147</v>
      </c>
      <c r="T61" s="270"/>
      <c r="U61" s="271"/>
      <c r="V61" s="51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</row>
    <row r="62" spans="1:37" ht="30" customHeight="1" x14ac:dyDescent="0.2">
      <c r="A62" s="155" t="s">
        <v>52</v>
      </c>
      <c r="B62" s="158" t="s">
        <v>41</v>
      </c>
      <c r="C62" s="113" t="s">
        <v>148</v>
      </c>
      <c r="D62" s="138"/>
      <c r="E62" s="138"/>
      <c r="F62" s="138"/>
      <c r="G62" s="107">
        <v>2</v>
      </c>
      <c r="H62" s="65">
        <v>0</v>
      </c>
      <c r="I62" s="66">
        <v>0</v>
      </c>
      <c r="J62" s="67"/>
      <c r="K62" s="63"/>
      <c r="L62" s="68"/>
      <c r="M62" s="57"/>
      <c r="N62" s="57"/>
      <c r="O62" s="57"/>
      <c r="P62" s="155" t="s">
        <v>20</v>
      </c>
      <c r="Q62" s="155">
        <v>3</v>
      </c>
      <c r="R62" s="109" t="s">
        <v>149</v>
      </c>
      <c r="S62" s="189" t="s">
        <v>150</v>
      </c>
      <c r="T62" s="85"/>
      <c r="U62" s="165"/>
      <c r="V62" s="166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7" ht="30" customHeight="1" x14ac:dyDescent="0.2">
      <c r="A63" s="155" t="s">
        <v>52</v>
      </c>
      <c r="B63" s="158" t="s">
        <v>41</v>
      </c>
      <c r="C63" s="217" t="s">
        <v>151</v>
      </c>
      <c r="D63" s="139"/>
      <c r="E63" s="140"/>
      <c r="F63" s="141"/>
      <c r="G63" s="64">
        <v>2</v>
      </c>
      <c r="H63" s="65">
        <v>0</v>
      </c>
      <c r="I63" s="91">
        <v>0</v>
      </c>
      <c r="J63" s="131"/>
      <c r="K63" s="129"/>
      <c r="L63" s="130"/>
      <c r="M63" s="129"/>
      <c r="N63" s="129"/>
      <c r="O63" s="163"/>
      <c r="P63" s="155" t="s">
        <v>20</v>
      </c>
      <c r="Q63" s="155">
        <v>3</v>
      </c>
      <c r="R63" s="97" t="s">
        <v>152</v>
      </c>
      <c r="S63" s="113" t="s">
        <v>153</v>
      </c>
      <c r="T63" s="213"/>
      <c r="U63" s="166"/>
      <c r="V63" s="166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7" s="274" customFormat="1" ht="25.5" x14ac:dyDescent="0.2">
      <c r="A64" s="269" t="s">
        <v>52</v>
      </c>
      <c r="B64" s="52" t="s">
        <v>41</v>
      </c>
      <c r="C64" s="83" t="s">
        <v>154</v>
      </c>
      <c r="D64" s="46"/>
      <c r="E64" s="46"/>
      <c r="F64" s="46"/>
      <c r="G64" s="74">
        <v>2</v>
      </c>
      <c r="H64" s="49">
        <v>0</v>
      </c>
      <c r="I64" s="50">
        <v>0</v>
      </c>
      <c r="J64" s="74"/>
      <c r="K64" s="49"/>
      <c r="L64" s="266"/>
      <c r="M64" s="156"/>
      <c r="N64" s="59"/>
      <c r="O64" s="45"/>
      <c r="P64" s="54" t="s">
        <v>20</v>
      </c>
      <c r="Q64" s="52">
        <v>2</v>
      </c>
      <c r="R64" s="82" t="s">
        <v>155</v>
      </c>
      <c r="S64" s="55" t="s">
        <v>156</v>
      </c>
      <c r="T64" s="98"/>
      <c r="U64" s="51" t="s">
        <v>157</v>
      </c>
      <c r="V64" s="51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3"/>
    </row>
    <row r="65" spans="1:37" s="44" customFormat="1" ht="39.75" customHeight="1" x14ac:dyDescent="0.2">
      <c r="A65" s="78" t="s">
        <v>61</v>
      </c>
      <c r="B65" s="158" t="s">
        <v>41</v>
      </c>
      <c r="C65" s="239" t="s">
        <v>158</v>
      </c>
      <c r="D65" s="74"/>
      <c r="E65" s="49"/>
      <c r="F65" s="50"/>
      <c r="G65" s="240"/>
      <c r="H65" s="49"/>
      <c r="I65" s="50"/>
      <c r="J65" s="147"/>
      <c r="K65" s="147"/>
      <c r="L65" s="147"/>
      <c r="M65" s="74">
        <v>1</v>
      </c>
      <c r="N65" s="49">
        <v>1</v>
      </c>
      <c r="O65" s="50">
        <v>1</v>
      </c>
      <c r="P65" s="78" t="s">
        <v>20</v>
      </c>
      <c r="Q65" s="88">
        <v>3</v>
      </c>
      <c r="R65" s="241" t="s">
        <v>159</v>
      </c>
      <c r="S65" s="62" t="s">
        <v>160</v>
      </c>
      <c r="T65" s="55"/>
      <c r="U65" s="136" t="s">
        <v>161</v>
      </c>
      <c r="V65" s="424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</row>
    <row r="66" spans="1:37" s="371" customFormat="1" ht="30" customHeight="1" x14ac:dyDescent="0.25">
      <c r="A66" s="421"/>
      <c r="B66" s="402" t="s">
        <v>41</v>
      </c>
      <c r="C66" s="422" t="s">
        <v>162</v>
      </c>
      <c r="D66" s="74"/>
      <c r="E66" s="49" t="s">
        <v>82</v>
      </c>
      <c r="F66" s="50"/>
      <c r="G66" s="240"/>
      <c r="H66" s="49" t="s">
        <v>82</v>
      </c>
      <c r="I66" s="50"/>
      <c r="J66" s="147"/>
      <c r="K66" s="147" t="s">
        <v>82</v>
      </c>
      <c r="L66" s="147"/>
      <c r="M66" s="74"/>
      <c r="N66" s="49" t="s">
        <v>82</v>
      </c>
      <c r="O66" s="50"/>
      <c r="P66" s="78" t="s">
        <v>20</v>
      </c>
      <c r="Q66" s="88" t="s">
        <v>163</v>
      </c>
      <c r="R66" s="241" t="s">
        <v>164</v>
      </c>
      <c r="S66" s="62" t="s">
        <v>165</v>
      </c>
      <c r="T66" s="55" t="s">
        <v>166</v>
      </c>
      <c r="U66" s="423"/>
      <c r="V66" s="425"/>
    </row>
    <row r="67" spans="1:37" s="44" customFormat="1" ht="38.25" x14ac:dyDescent="0.2">
      <c r="A67" s="47"/>
      <c r="B67" s="40" t="s">
        <v>41</v>
      </c>
      <c r="C67" s="47" t="s">
        <v>167</v>
      </c>
      <c r="D67" s="62"/>
      <c r="E67" s="275"/>
      <c r="F67" s="276"/>
      <c r="G67" s="62"/>
      <c r="H67" s="275"/>
      <c r="I67" s="276"/>
      <c r="J67" s="62"/>
      <c r="K67" s="275"/>
      <c r="L67" s="276"/>
      <c r="M67" s="62"/>
      <c r="N67" s="134" t="s">
        <v>82</v>
      </c>
      <c r="O67" s="276"/>
      <c r="P67" s="40" t="s">
        <v>20</v>
      </c>
      <c r="Q67" s="277" t="s">
        <v>168</v>
      </c>
      <c r="R67" s="47" t="s">
        <v>169</v>
      </c>
      <c r="S67" s="47" t="s">
        <v>170</v>
      </c>
      <c r="T67" s="47" t="s">
        <v>171</v>
      </c>
      <c r="U67" s="47"/>
      <c r="V67" s="278" t="s">
        <v>172</v>
      </c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</row>
    <row r="68" spans="1:37" ht="30" customHeight="1" x14ac:dyDescent="0.2">
      <c r="A68" s="60"/>
      <c r="B68" s="190"/>
      <c r="C68" s="9" t="s">
        <v>37</v>
      </c>
      <c r="D68" s="70">
        <f>SUMIF(A55:A67,"k1",Q55:Q67)</f>
        <v>4</v>
      </c>
      <c r="E68" s="57"/>
      <c r="F68" s="57"/>
      <c r="G68" s="70">
        <f>SUMIF(A55:A67,"k2",Q55:Q67)</f>
        <v>4</v>
      </c>
      <c r="H68" s="57"/>
      <c r="I68" s="57"/>
      <c r="J68" s="70">
        <f>SUMIF(A55:A67,"k3",Q55:Q67)</f>
        <v>5</v>
      </c>
      <c r="K68" s="57"/>
      <c r="L68" s="57"/>
      <c r="M68" s="170">
        <f>SUMIF(A55:A67,"k4",Q55:Q67)</f>
        <v>13</v>
      </c>
      <c r="N68" s="111"/>
      <c r="O68" s="112"/>
      <c r="P68" s="112">
        <f t="shared" ref="P68:P73" si="5">SUM(D68:O68)</f>
        <v>26</v>
      </c>
      <c r="Q68" s="86">
        <f>SUMIF(B55:B67,"Comp",Q55:Q67)</f>
        <v>26</v>
      </c>
      <c r="R68" s="172"/>
      <c r="S68" s="96"/>
      <c r="T68" s="96"/>
      <c r="U68" s="173"/>
      <c r="V68" s="174"/>
      <c r="W68" s="1"/>
      <c r="X68" s="6"/>
      <c r="Y68" s="6"/>
      <c r="Z68" s="6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7" ht="30" customHeight="1" thickBot="1" x14ac:dyDescent="0.25">
      <c r="A69" s="1"/>
      <c r="B69" s="4"/>
      <c r="C69" s="37" t="s">
        <v>38</v>
      </c>
      <c r="D69" s="159">
        <f>SUMIF(A55:A67,"nk1",Q55:Q67)</f>
        <v>3</v>
      </c>
      <c r="E69" s="1"/>
      <c r="F69" s="1"/>
      <c r="G69" s="159">
        <f>SUMIF(A55:A67,"nk2",Q55:Q67)</f>
        <v>8</v>
      </c>
      <c r="H69" s="1"/>
      <c r="I69" s="1"/>
      <c r="J69" s="159">
        <f>SUMIF(A55:A67,"nk3",Q55:Q67)</f>
        <v>0</v>
      </c>
      <c r="K69" s="1"/>
      <c r="L69" s="1"/>
      <c r="M69" s="159">
        <f>SUMIF(A55:A67,"nk4",Q55:Q67)</f>
        <v>3</v>
      </c>
      <c r="N69" s="1"/>
      <c r="O69" s="1"/>
      <c r="P69" s="211">
        <f t="shared" si="5"/>
        <v>14</v>
      </c>
      <c r="Q69" s="23">
        <f>SUMIF(B55:B67,"C/E",Q55:Q67)</f>
        <v>14</v>
      </c>
      <c r="R69" s="176"/>
      <c r="S69" s="279"/>
      <c r="T69" s="280"/>
      <c r="U69" s="178"/>
      <c r="V69" s="179"/>
      <c r="W69" s="1"/>
      <c r="X69" s="6"/>
      <c r="Y69" s="6"/>
      <c r="Z69" s="6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7" ht="45" customHeight="1" x14ac:dyDescent="0.2">
      <c r="A70" s="1"/>
      <c r="B70" s="4"/>
      <c r="C70" s="15" t="s">
        <v>173</v>
      </c>
      <c r="D70" s="16">
        <f>D68+D49</f>
        <v>19</v>
      </c>
      <c r="E70" s="17"/>
      <c r="F70" s="17"/>
      <c r="G70" s="16">
        <f>G68+G49</f>
        <v>18</v>
      </c>
      <c r="H70" s="17"/>
      <c r="I70" s="17"/>
      <c r="J70" s="16">
        <f>J68+J49</f>
        <v>10</v>
      </c>
      <c r="K70" s="17"/>
      <c r="L70" s="17"/>
      <c r="M70" s="16">
        <f>M68+M49</f>
        <v>13</v>
      </c>
      <c r="N70" s="17"/>
      <c r="O70" s="18"/>
      <c r="P70" s="183">
        <f t="shared" si="5"/>
        <v>60</v>
      </c>
      <c r="Q70" s="19">
        <f>(Q7+Q21+Q37+Q47+Q68)</f>
        <v>60</v>
      </c>
      <c r="R70" s="178"/>
      <c r="S70" s="279"/>
      <c r="T70" s="280"/>
      <c r="U70" s="178"/>
      <c r="V70" s="179"/>
      <c r="W70" s="1"/>
      <c r="X70" s="6"/>
      <c r="Y70" s="6"/>
      <c r="Z70" s="6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7" ht="31.9" customHeight="1" x14ac:dyDescent="0.2">
      <c r="A71" s="1"/>
      <c r="B71" s="4"/>
      <c r="C71" s="206" t="s">
        <v>174</v>
      </c>
      <c r="D71" s="155">
        <f>D69+D50</f>
        <v>15</v>
      </c>
      <c r="E71" s="57"/>
      <c r="F71" s="57"/>
      <c r="G71" s="155">
        <f>G69+G50</f>
        <v>28</v>
      </c>
      <c r="H71" s="57"/>
      <c r="I71" s="57"/>
      <c r="J71" s="155">
        <f>J69+J50</f>
        <v>3</v>
      </c>
      <c r="K71" s="57"/>
      <c r="L71" s="57"/>
      <c r="M71" s="155">
        <f>M69+M50</f>
        <v>7</v>
      </c>
      <c r="N71" s="57"/>
      <c r="O71" s="132"/>
      <c r="P71" s="115">
        <f t="shared" si="5"/>
        <v>53</v>
      </c>
      <c r="Q71" s="20">
        <f>(Q8+Q22+Q38+Q48+Q69)</f>
        <v>53</v>
      </c>
      <c r="R71" s="178"/>
      <c r="S71" s="279"/>
      <c r="T71" s="280"/>
      <c r="U71" s="178"/>
      <c r="V71" s="179"/>
      <c r="W71" s="1"/>
      <c r="X71" s="6"/>
      <c r="Y71" s="6"/>
      <c r="Z71" s="6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7" ht="35.25" customHeight="1" x14ac:dyDescent="0.2">
      <c r="A72" s="1"/>
      <c r="B72" s="4"/>
      <c r="C72" s="21" t="s">
        <v>175</v>
      </c>
      <c r="D72" s="14">
        <f>D68+D51</f>
        <v>19</v>
      </c>
      <c r="E72" s="25"/>
      <c r="F72" s="26"/>
      <c r="G72" s="14">
        <f>G68+G51</f>
        <v>21</v>
      </c>
      <c r="H72" s="25"/>
      <c r="I72" s="26"/>
      <c r="J72" s="14">
        <f>J68+J51</f>
        <v>10</v>
      </c>
      <c r="K72" s="25"/>
      <c r="L72" s="26"/>
      <c r="M72" s="14">
        <f ca="1">M68+M51</f>
        <v>16</v>
      </c>
      <c r="N72" s="25"/>
      <c r="O72" s="26"/>
      <c r="P72" s="115">
        <f t="shared" ca="1" si="5"/>
        <v>66</v>
      </c>
      <c r="Q72" s="27">
        <f>(Q7+Q31+Q37+Q47+Q68)</f>
        <v>66</v>
      </c>
      <c r="R72" s="178"/>
      <c r="S72" s="279"/>
      <c r="T72" s="280"/>
      <c r="U72" s="178"/>
      <c r="V72" s="179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4"/>
    </row>
    <row r="73" spans="1:37" ht="30" customHeight="1" thickBot="1" x14ac:dyDescent="0.25">
      <c r="A73" s="1"/>
      <c r="B73" s="4"/>
      <c r="C73" s="207" t="s">
        <v>176</v>
      </c>
      <c r="D73" s="208">
        <f ca="1">D69+D52</f>
        <v>11</v>
      </c>
      <c r="E73" s="209"/>
      <c r="F73" s="210"/>
      <c r="G73" s="208">
        <f ca="1">G69+G52</f>
        <v>19</v>
      </c>
      <c r="H73" s="209"/>
      <c r="I73" s="210"/>
      <c r="J73" s="208">
        <f ca="1">J69+J52</f>
        <v>3</v>
      </c>
      <c r="K73" s="209"/>
      <c r="L73" s="210"/>
      <c r="M73" s="208">
        <f ca="1">M69+M52</f>
        <v>3</v>
      </c>
      <c r="N73" s="209"/>
      <c r="O73" s="210"/>
      <c r="P73" s="211">
        <f t="shared" ca="1" si="5"/>
        <v>36</v>
      </c>
      <c r="Q73" s="24">
        <f>(Q8+Q32+Q38+Q48+Q69)</f>
        <v>36</v>
      </c>
      <c r="R73" s="178"/>
      <c r="S73" s="279"/>
      <c r="T73" s="280"/>
      <c r="U73" s="178"/>
      <c r="V73" s="179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</row>
    <row r="74" spans="1:37" ht="3.4" customHeight="1" x14ac:dyDescent="0.2">
      <c r="A74" s="159"/>
      <c r="B74" s="4"/>
      <c r="C74" s="17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8"/>
      <c r="R74" s="178"/>
      <c r="S74" s="177"/>
      <c r="T74" s="177"/>
      <c r="U74" s="178"/>
      <c r="V74" s="179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7" ht="35.25" customHeight="1" x14ac:dyDescent="0.2">
      <c r="A75" s="463" t="s">
        <v>177</v>
      </c>
      <c r="B75" s="464"/>
      <c r="C75" s="464"/>
      <c r="D75" s="464"/>
      <c r="E75" s="464"/>
      <c r="F75" s="464"/>
      <c r="G75" s="464"/>
      <c r="H75" s="464"/>
      <c r="I75" s="464"/>
      <c r="J75" s="464"/>
      <c r="K75" s="464"/>
      <c r="L75" s="464"/>
      <c r="M75" s="464"/>
      <c r="N75" s="464"/>
      <c r="O75" s="464"/>
      <c r="P75" s="464"/>
      <c r="Q75" s="464"/>
      <c r="R75" s="464"/>
      <c r="S75" s="464"/>
      <c r="T75" s="464"/>
      <c r="U75" s="464"/>
      <c r="V75" s="465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7" ht="30" customHeight="1" x14ac:dyDescent="0.2">
      <c r="A76" s="155" t="s">
        <v>17</v>
      </c>
      <c r="B76" s="161" t="s">
        <v>18</v>
      </c>
      <c r="C76" s="315" t="s">
        <v>125</v>
      </c>
      <c r="D76" s="107">
        <v>2</v>
      </c>
      <c r="E76" s="65">
        <v>0</v>
      </c>
      <c r="F76" s="66">
        <v>2</v>
      </c>
      <c r="G76" s="231"/>
      <c r="H76" s="231"/>
      <c r="I76" s="231"/>
      <c r="J76" s="232"/>
      <c r="K76" s="233"/>
      <c r="L76" s="234"/>
      <c r="M76" s="65"/>
      <c r="N76" s="65"/>
      <c r="O76" s="65"/>
      <c r="P76" s="107" t="s">
        <v>43</v>
      </c>
      <c r="Q76" s="237">
        <v>4</v>
      </c>
      <c r="R76" s="109" t="s">
        <v>126</v>
      </c>
      <c r="S76" s="168" t="s">
        <v>127</v>
      </c>
      <c r="T76" s="191"/>
      <c r="U76" s="168" t="s">
        <v>128</v>
      </c>
      <c r="V76" s="192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2"/>
    </row>
    <row r="77" spans="1:37" ht="30" customHeight="1" x14ac:dyDescent="0.2">
      <c r="A77" s="155" t="s">
        <v>28</v>
      </c>
      <c r="B77" s="161" t="s">
        <v>18</v>
      </c>
      <c r="C77" s="236" t="s">
        <v>178</v>
      </c>
      <c r="D77" s="139"/>
      <c r="E77" s="140"/>
      <c r="F77" s="140"/>
      <c r="G77" s="139"/>
      <c r="H77" s="140"/>
      <c r="I77" s="141"/>
      <c r="J77" s="92">
        <v>2</v>
      </c>
      <c r="K77" s="92">
        <v>1</v>
      </c>
      <c r="L77" s="92">
        <v>1</v>
      </c>
      <c r="M77" s="139"/>
      <c r="N77" s="140"/>
      <c r="O77" s="141"/>
      <c r="P77" s="112" t="s">
        <v>43</v>
      </c>
      <c r="Q77" s="155">
        <v>4</v>
      </c>
      <c r="R77" s="109" t="s">
        <v>126</v>
      </c>
      <c r="S77" s="113" t="s">
        <v>179</v>
      </c>
      <c r="T77" s="213" t="s">
        <v>25</v>
      </c>
      <c r="U77" s="204"/>
      <c r="V77" s="166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4"/>
    </row>
    <row r="78" spans="1:37" s="282" customFormat="1" ht="30" customHeight="1" x14ac:dyDescent="0.2">
      <c r="A78" s="52" t="s">
        <v>28</v>
      </c>
      <c r="B78" s="53" t="s">
        <v>18</v>
      </c>
      <c r="C78" s="83" t="s">
        <v>132</v>
      </c>
      <c r="D78" s="52" t="s">
        <v>133</v>
      </c>
      <c r="E78" s="54" t="s">
        <v>133</v>
      </c>
      <c r="F78" s="54" t="s">
        <v>133</v>
      </c>
      <c r="G78" s="52"/>
      <c r="H78" s="54"/>
      <c r="I78" s="54"/>
      <c r="J78" s="87">
        <v>3</v>
      </c>
      <c r="K78" s="88">
        <v>1</v>
      </c>
      <c r="L78" s="103">
        <v>0</v>
      </c>
      <c r="M78" s="257"/>
      <c r="N78" s="257"/>
      <c r="O78" s="257"/>
      <c r="P78" s="78" t="s">
        <v>20</v>
      </c>
      <c r="Q78" s="54">
        <v>5</v>
      </c>
      <c r="R78" s="82" t="s">
        <v>50</v>
      </c>
      <c r="S78" s="47" t="s">
        <v>134</v>
      </c>
      <c r="T78" s="83"/>
      <c r="U78" s="82" t="s">
        <v>135</v>
      </c>
      <c r="V78" s="41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</row>
    <row r="79" spans="1:37" s="44" customFormat="1" ht="30" customHeight="1" x14ac:dyDescent="0.2">
      <c r="A79" s="52" t="s">
        <v>76</v>
      </c>
      <c r="B79" s="53" t="s">
        <v>18</v>
      </c>
      <c r="C79" s="62" t="s">
        <v>148</v>
      </c>
      <c r="D79" s="99"/>
      <c r="E79" s="100"/>
      <c r="F79" s="100"/>
      <c r="G79" s="246"/>
      <c r="H79" s="247"/>
      <c r="I79" s="248"/>
      <c r="J79" s="99"/>
      <c r="K79" s="100"/>
      <c r="L79" s="143"/>
      <c r="M79" s="75">
        <v>2</v>
      </c>
      <c r="N79" s="75">
        <v>0</v>
      </c>
      <c r="O79" s="93">
        <v>0</v>
      </c>
      <c r="P79" s="54" t="s">
        <v>20</v>
      </c>
      <c r="Q79" s="52">
        <v>3</v>
      </c>
      <c r="R79" s="82" t="s">
        <v>149</v>
      </c>
      <c r="S79" s="62" t="s">
        <v>150</v>
      </c>
      <c r="T79" s="55"/>
      <c r="U79" s="51"/>
      <c r="V79" s="51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</row>
    <row r="80" spans="1:37" s="44" customFormat="1" ht="30" customHeight="1" x14ac:dyDescent="0.2">
      <c r="A80" s="52" t="s">
        <v>76</v>
      </c>
      <c r="B80" s="53" t="s">
        <v>18</v>
      </c>
      <c r="C80" s="55" t="s">
        <v>139</v>
      </c>
      <c r="D80" s="58"/>
      <c r="E80" s="59"/>
      <c r="F80" s="59"/>
      <c r="G80" s="156"/>
      <c r="H80" s="59"/>
      <c r="I80" s="59"/>
      <c r="J80" s="74"/>
      <c r="K80" s="49"/>
      <c r="L80" s="50"/>
      <c r="M80" s="74">
        <v>2</v>
      </c>
      <c r="N80" s="49">
        <v>0</v>
      </c>
      <c r="O80" s="50">
        <v>1</v>
      </c>
      <c r="P80" s="45" t="s">
        <v>20</v>
      </c>
      <c r="Q80" s="54">
        <v>4</v>
      </c>
      <c r="R80" s="82" t="s">
        <v>180</v>
      </c>
      <c r="S80" s="47" t="s">
        <v>141</v>
      </c>
      <c r="T80" s="42"/>
      <c r="U80" s="83" t="s">
        <v>128</v>
      </c>
      <c r="V80" s="83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</row>
    <row r="81" spans="1:36" s="282" customFormat="1" ht="30" customHeight="1" x14ac:dyDescent="0.2">
      <c r="A81" s="52" t="s">
        <v>40</v>
      </c>
      <c r="B81" s="53" t="s">
        <v>41</v>
      </c>
      <c r="C81" s="283" t="s">
        <v>181</v>
      </c>
      <c r="D81" s="284">
        <v>2</v>
      </c>
      <c r="E81" s="257">
        <v>1</v>
      </c>
      <c r="F81" s="258">
        <v>1</v>
      </c>
      <c r="G81" s="257"/>
      <c r="H81" s="257"/>
      <c r="I81" s="257"/>
      <c r="J81" s="256"/>
      <c r="K81" s="257"/>
      <c r="L81" s="258"/>
      <c r="M81" s="52"/>
      <c r="N81" s="54"/>
      <c r="O81" s="251"/>
      <c r="P81" s="133" t="s">
        <v>20</v>
      </c>
      <c r="Q81" s="133">
        <v>5</v>
      </c>
      <c r="R81" s="51" t="s">
        <v>107</v>
      </c>
      <c r="S81" s="83" t="s">
        <v>182</v>
      </c>
      <c r="T81" s="83"/>
      <c r="U81" s="51" t="s">
        <v>183</v>
      </c>
      <c r="V81" s="51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</row>
    <row r="82" spans="1:36" s="282" customFormat="1" ht="30" customHeight="1" x14ac:dyDescent="0.2">
      <c r="A82" s="285" t="s">
        <v>40</v>
      </c>
      <c r="B82" s="52" t="s">
        <v>41</v>
      </c>
      <c r="C82" s="47" t="s">
        <v>184</v>
      </c>
      <c r="D82" s="145">
        <v>2</v>
      </c>
      <c r="E82" s="75">
        <v>0</v>
      </c>
      <c r="F82" s="93">
        <v>2</v>
      </c>
      <c r="G82" s="74"/>
      <c r="H82" s="49"/>
      <c r="I82" s="50"/>
      <c r="J82" s="59"/>
      <c r="K82" s="59"/>
      <c r="L82" s="59"/>
      <c r="M82" s="156"/>
      <c r="N82" s="59"/>
      <c r="O82" s="45"/>
      <c r="P82" s="54" t="s">
        <v>20</v>
      </c>
      <c r="Q82" s="38">
        <v>5</v>
      </c>
      <c r="R82" s="62" t="s">
        <v>185</v>
      </c>
      <c r="S82" s="47" t="s">
        <v>186</v>
      </c>
      <c r="T82" s="286"/>
      <c r="U82" s="48" t="s">
        <v>187</v>
      </c>
      <c r="V82" s="51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</row>
    <row r="83" spans="1:36" s="44" customFormat="1" ht="39" customHeight="1" x14ac:dyDescent="0.2">
      <c r="A83" s="52" t="s">
        <v>40</v>
      </c>
      <c r="B83" s="53" t="s">
        <v>41</v>
      </c>
      <c r="C83" s="62" t="s">
        <v>188</v>
      </c>
      <c r="D83" s="90">
        <v>4</v>
      </c>
      <c r="E83" s="88">
        <v>0</v>
      </c>
      <c r="F83" s="88">
        <v>0</v>
      </c>
      <c r="G83" s="146"/>
      <c r="H83" s="147"/>
      <c r="I83" s="148"/>
      <c r="J83" s="100"/>
      <c r="K83" s="100"/>
      <c r="L83" s="100"/>
      <c r="M83" s="101"/>
      <c r="N83" s="49"/>
      <c r="O83" s="50"/>
      <c r="P83" s="54" t="s">
        <v>20</v>
      </c>
      <c r="Q83" s="52">
        <v>4</v>
      </c>
      <c r="R83" s="41" t="s">
        <v>189</v>
      </c>
      <c r="S83" s="48" t="s">
        <v>190</v>
      </c>
      <c r="T83" s="47"/>
      <c r="U83" s="47" t="s">
        <v>191</v>
      </c>
      <c r="V83" s="51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</row>
    <row r="84" spans="1:36" s="333" customFormat="1" ht="29.25" customHeight="1" x14ac:dyDescent="0.2">
      <c r="A84" s="404" t="s">
        <v>52</v>
      </c>
      <c r="B84" s="324" t="s">
        <v>41</v>
      </c>
      <c r="C84" s="369" t="s">
        <v>142</v>
      </c>
      <c r="D84" s="90"/>
      <c r="E84" s="88"/>
      <c r="F84" s="88"/>
      <c r="G84" s="146">
        <v>2</v>
      </c>
      <c r="H84" s="147">
        <v>1</v>
      </c>
      <c r="I84" s="148">
        <v>1</v>
      </c>
      <c r="J84" s="100"/>
      <c r="K84" s="100" t="s">
        <v>133</v>
      </c>
      <c r="L84" s="100"/>
      <c r="M84" s="101"/>
      <c r="N84" s="49" t="s">
        <v>133</v>
      </c>
      <c r="O84" s="50"/>
      <c r="P84" s="54" t="s">
        <v>20</v>
      </c>
      <c r="Q84" s="52">
        <v>5</v>
      </c>
      <c r="R84" s="418" t="s">
        <v>143</v>
      </c>
      <c r="S84" s="368" t="s">
        <v>144</v>
      </c>
      <c r="T84" s="427"/>
      <c r="U84" s="420"/>
      <c r="V84" s="426"/>
      <c r="Y84" s="334"/>
      <c r="Z84" s="334"/>
      <c r="AA84" s="334"/>
      <c r="AB84" s="334"/>
      <c r="AC84" s="334"/>
      <c r="AD84" s="334"/>
      <c r="AE84" s="334"/>
      <c r="AF84" s="334"/>
      <c r="AG84" s="334"/>
      <c r="AH84" s="334"/>
      <c r="AI84" s="334"/>
      <c r="AJ84" s="334"/>
    </row>
    <row r="85" spans="1:36" s="371" customFormat="1" ht="30" customHeight="1" x14ac:dyDescent="0.25">
      <c r="A85" s="421"/>
      <c r="B85" s="402" t="s">
        <v>41</v>
      </c>
      <c r="C85" s="422" t="s">
        <v>162</v>
      </c>
      <c r="D85" s="90"/>
      <c r="E85" s="88" t="s">
        <v>82</v>
      </c>
      <c r="F85" s="88"/>
      <c r="G85" s="146"/>
      <c r="H85" s="147" t="s">
        <v>82</v>
      </c>
      <c r="I85" s="148"/>
      <c r="J85" s="100"/>
      <c r="K85" s="100" t="s">
        <v>82</v>
      </c>
      <c r="L85" s="100"/>
      <c r="M85" s="101"/>
      <c r="N85" s="49" t="s">
        <v>82</v>
      </c>
      <c r="O85" s="50"/>
      <c r="P85" s="54" t="s">
        <v>20</v>
      </c>
      <c r="Q85" s="52" t="s">
        <v>163</v>
      </c>
      <c r="R85" s="328" t="s">
        <v>164</v>
      </c>
      <c r="S85" s="423" t="s">
        <v>165</v>
      </c>
      <c r="T85" s="438" t="s">
        <v>166</v>
      </c>
      <c r="U85" s="398"/>
      <c r="V85" s="425"/>
    </row>
    <row r="86" spans="1:36" s="44" customFormat="1" ht="38.25" x14ac:dyDescent="0.2">
      <c r="A86" s="47"/>
      <c r="B86" s="40" t="s">
        <v>41</v>
      </c>
      <c r="C86" s="47" t="s">
        <v>167</v>
      </c>
      <c r="D86" s="62"/>
      <c r="E86" s="275"/>
      <c r="F86" s="276"/>
      <c r="G86" s="62"/>
      <c r="H86" s="275"/>
      <c r="I86" s="276"/>
      <c r="J86" s="62"/>
      <c r="K86" s="275"/>
      <c r="L86" s="276"/>
      <c r="M86" s="62"/>
      <c r="N86" s="134" t="s">
        <v>82</v>
      </c>
      <c r="O86" s="276"/>
      <c r="P86" s="40" t="s">
        <v>20</v>
      </c>
      <c r="Q86" s="277" t="s">
        <v>168</v>
      </c>
      <c r="R86" s="47" t="s">
        <v>169</v>
      </c>
      <c r="S86" s="47" t="s">
        <v>170</v>
      </c>
      <c r="T86" s="83" t="s">
        <v>171</v>
      </c>
      <c r="U86" s="47"/>
      <c r="V86" s="278" t="s">
        <v>172</v>
      </c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</row>
    <row r="87" spans="1:36" ht="30" customHeight="1" x14ac:dyDescent="0.2">
      <c r="A87" s="60"/>
      <c r="B87" s="190"/>
      <c r="C87" s="9" t="s">
        <v>37</v>
      </c>
      <c r="D87" s="70">
        <f>SUMIF(A76:A86,"k1",Q76:Q86)</f>
        <v>4</v>
      </c>
      <c r="E87" s="57"/>
      <c r="F87" s="57"/>
      <c r="G87" s="70">
        <f>SUMIF(A76:A86,"k2",Q76:Q86)</f>
        <v>0</v>
      </c>
      <c r="H87" s="57"/>
      <c r="I87" s="57"/>
      <c r="J87" s="70">
        <f>SUMIF(A76:A86,"k3",Q76:Q86)</f>
        <v>9</v>
      </c>
      <c r="K87" s="57"/>
      <c r="L87" s="132"/>
      <c r="M87" s="170">
        <f>SUMIF(A76:A86,"k4",Q76:Q86)</f>
        <v>7</v>
      </c>
      <c r="N87" s="111"/>
      <c r="O87" s="112"/>
      <c r="P87" s="57">
        <f t="shared" ref="P87:P92" si="6">SUM(D87:O87)</f>
        <v>20</v>
      </c>
      <c r="Q87" s="7">
        <f>SUMIF(B76:B86,"Comp",Q76:Q86)</f>
        <v>20</v>
      </c>
      <c r="R87" s="172"/>
      <c r="S87" s="96"/>
      <c r="T87" s="96"/>
      <c r="U87" s="173"/>
      <c r="V87" s="174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30" customHeight="1" thickBot="1" x14ac:dyDescent="0.25">
      <c r="A88" s="1"/>
      <c r="B88" s="4"/>
      <c r="C88" s="37" t="s">
        <v>38</v>
      </c>
      <c r="D88" s="159">
        <f>SUMIF(A76:A86,"nk1",Q76:Q86)</f>
        <v>14</v>
      </c>
      <c r="E88" s="1"/>
      <c r="F88" s="1"/>
      <c r="G88" s="159">
        <f>SUMIF(A76:A86,"nk2",Q76:Q86)</f>
        <v>5</v>
      </c>
      <c r="H88" s="1"/>
      <c r="I88" s="1"/>
      <c r="J88" s="159">
        <f>SUMIF(A76:A86,"nk3",Q76:Q86)</f>
        <v>0</v>
      </c>
      <c r="K88" s="1"/>
      <c r="L88" s="1"/>
      <c r="M88" s="159">
        <f>SUMIF(A76:A86,"nk4",Q76:Q86)</f>
        <v>0</v>
      </c>
      <c r="N88" s="1"/>
      <c r="O88" s="1"/>
      <c r="P88" s="211">
        <f t="shared" si="6"/>
        <v>19</v>
      </c>
      <c r="Q88" s="29">
        <f>SUMIF(B76:B86,"C/E",Q76:Q86)</f>
        <v>19</v>
      </c>
      <c r="R88" s="176"/>
      <c r="S88" s="280"/>
      <c r="T88" s="280"/>
      <c r="U88" s="178"/>
      <c r="V88" s="179"/>
      <c r="W88" s="1"/>
      <c r="X88" s="6"/>
      <c r="Y88" s="6"/>
      <c r="Z88" s="6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42" customHeight="1" x14ac:dyDescent="0.2">
      <c r="A89" s="1"/>
      <c r="B89" s="4"/>
      <c r="C89" s="15" t="s">
        <v>173</v>
      </c>
      <c r="D89" s="16">
        <f>D87+D49</f>
        <v>19</v>
      </c>
      <c r="E89" s="17"/>
      <c r="F89" s="17"/>
      <c r="G89" s="16">
        <f>G87+G49</f>
        <v>14</v>
      </c>
      <c r="H89" s="17"/>
      <c r="I89" s="17"/>
      <c r="J89" s="16">
        <f>J87+J49</f>
        <v>14</v>
      </c>
      <c r="K89" s="17"/>
      <c r="L89" s="17"/>
      <c r="M89" s="16">
        <f>M87+M49</f>
        <v>7</v>
      </c>
      <c r="N89" s="17"/>
      <c r="O89" s="17"/>
      <c r="P89" s="155">
        <f t="shared" si="6"/>
        <v>54</v>
      </c>
      <c r="Q89" s="30">
        <f>(Q7+Q21+Q37+Q47+Q87)</f>
        <v>54</v>
      </c>
      <c r="R89" s="178"/>
      <c r="S89" s="280"/>
      <c r="T89" s="280"/>
      <c r="U89" s="178"/>
      <c r="V89" s="179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48" customHeight="1" x14ac:dyDescent="0.2">
      <c r="A90" s="1"/>
      <c r="B90" s="4"/>
      <c r="C90" s="206" t="s">
        <v>174</v>
      </c>
      <c r="D90" s="155">
        <f>D88+D50</f>
        <v>26</v>
      </c>
      <c r="E90" s="57"/>
      <c r="F90" s="57"/>
      <c r="G90" s="155">
        <f>G88+G50</f>
        <v>25</v>
      </c>
      <c r="H90" s="57"/>
      <c r="I90" s="57"/>
      <c r="J90" s="155">
        <f>J88+J50</f>
        <v>3</v>
      </c>
      <c r="K90" s="57"/>
      <c r="L90" s="57"/>
      <c r="M90" s="155">
        <f>M88+M50</f>
        <v>4</v>
      </c>
      <c r="N90" s="57"/>
      <c r="O90" s="57"/>
      <c r="P90" s="155">
        <f t="shared" si="6"/>
        <v>58</v>
      </c>
      <c r="Q90" s="31">
        <f>(Q8+Q22+Q38+Q48+Q88)</f>
        <v>58</v>
      </c>
      <c r="R90" s="178"/>
      <c r="S90" s="280"/>
      <c r="T90" s="280"/>
      <c r="U90" s="178"/>
      <c r="V90" s="179"/>
      <c r="W90" s="1"/>
      <c r="X90" s="6"/>
      <c r="Y90" s="6"/>
      <c r="Z90" s="6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31.9" customHeight="1" x14ac:dyDescent="0.2">
      <c r="A91" s="1"/>
      <c r="B91" s="4"/>
      <c r="C91" s="21" t="s">
        <v>175</v>
      </c>
      <c r="D91" s="170">
        <f>D87+D51</f>
        <v>19</v>
      </c>
      <c r="E91" s="171"/>
      <c r="F91" s="22"/>
      <c r="G91" s="170">
        <f>G87+G51</f>
        <v>17</v>
      </c>
      <c r="H91" s="171"/>
      <c r="I91" s="22"/>
      <c r="J91" s="170">
        <f>J87+J51</f>
        <v>14</v>
      </c>
      <c r="K91" s="171"/>
      <c r="L91" s="22"/>
      <c r="M91" s="170">
        <f ca="1">M87+M51</f>
        <v>10</v>
      </c>
      <c r="N91" s="171"/>
      <c r="O91" s="22"/>
      <c r="P91" s="155">
        <f t="shared" ca="1" si="6"/>
        <v>60</v>
      </c>
      <c r="Q91" s="31">
        <f>(Q7+Q31+Q37+Q47+Q87)</f>
        <v>60</v>
      </c>
      <c r="R91" s="178"/>
      <c r="S91" s="280"/>
      <c r="T91" s="280"/>
      <c r="U91" s="178"/>
      <c r="V91" s="179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30" customHeight="1" thickBot="1" x14ac:dyDescent="0.25">
      <c r="A92" s="1"/>
      <c r="B92" s="4"/>
      <c r="C92" s="207" t="s">
        <v>192</v>
      </c>
      <c r="D92" s="208">
        <f ca="1">D88+D52</f>
        <v>22</v>
      </c>
      <c r="E92" s="209"/>
      <c r="F92" s="210"/>
      <c r="G92" s="208">
        <f ca="1">G88+G52</f>
        <v>16</v>
      </c>
      <c r="H92" s="209"/>
      <c r="I92" s="210"/>
      <c r="J92" s="208">
        <f ca="1">J88+J52</f>
        <v>3</v>
      </c>
      <c r="K92" s="209"/>
      <c r="L92" s="210"/>
      <c r="M92" s="208">
        <f ca="1">M88+M52</f>
        <v>0</v>
      </c>
      <c r="N92" s="209"/>
      <c r="O92" s="210"/>
      <c r="P92" s="211">
        <f t="shared" ca="1" si="6"/>
        <v>41</v>
      </c>
      <c r="Q92" s="32">
        <f>(Q8+Q32+Q38+Q48+Q88)</f>
        <v>41</v>
      </c>
      <c r="R92" s="178"/>
      <c r="S92" s="280"/>
      <c r="T92" s="280"/>
      <c r="U92" s="178"/>
      <c r="V92" s="179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4.9000000000000004" customHeight="1" x14ac:dyDescent="0.2">
      <c r="A93" s="159"/>
      <c r="B93" s="4"/>
      <c r="C93" s="17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8"/>
      <c r="R93" s="178"/>
      <c r="S93" s="177"/>
      <c r="T93" s="177"/>
      <c r="U93" s="178"/>
      <c r="V93" s="179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35.25" customHeight="1" x14ac:dyDescent="0.2">
      <c r="A94" s="469" t="s">
        <v>193</v>
      </c>
      <c r="B94" s="470"/>
      <c r="C94" s="470"/>
      <c r="D94" s="470"/>
      <c r="E94" s="470"/>
      <c r="F94" s="470"/>
      <c r="G94" s="470"/>
      <c r="H94" s="470"/>
      <c r="I94" s="470"/>
      <c r="J94" s="470"/>
      <c r="K94" s="470"/>
      <c r="L94" s="470"/>
      <c r="M94" s="470"/>
      <c r="N94" s="470"/>
      <c r="O94" s="470"/>
      <c r="P94" s="470"/>
      <c r="Q94" s="470"/>
      <c r="R94" s="470"/>
      <c r="S94" s="470"/>
      <c r="T94" s="470"/>
      <c r="U94" s="470"/>
      <c r="V94" s="47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333" customFormat="1" ht="30" customHeight="1" x14ac:dyDescent="0.25">
      <c r="A95" s="415" t="s">
        <v>17</v>
      </c>
      <c r="B95" s="357" t="s">
        <v>18</v>
      </c>
      <c r="C95" s="428" t="s">
        <v>32</v>
      </c>
      <c r="D95" s="90">
        <v>2</v>
      </c>
      <c r="E95" s="88">
        <v>2</v>
      </c>
      <c r="F95" s="88">
        <v>0</v>
      </c>
      <c r="G95" s="146"/>
      <c r="H95" s="147"/>
      <c r="I95" s="148"/>
      <c r="J95" s="100"/>
      <c r="K95" s="100"/>
      <c r="L95" s="100"/>
      <c r="M95" s="101"/>
      <c r="N95" s="49"/>
      <c r="O95" s="50"/>
      <c r="P95" s="405" t="s">
        <v>20</v>
      </c>
      <c r="Q95" s="404">
        <v>5</v>
      </c>
      <c r="R95" s="328" t="s">
        <v>294</v>
      </c>
      <c r="S95" s="328" t="s">
        <v>33</v>
      </c>
      <c r="T95" s="429"/>
      <c r="U95" s="369" t="s">
        <v>34</v>
      </c>
      <c r="V95" s="435"/>
      <c r="W95" s="334"/>
      <c r="X95" s="334"/>
      <c r="Y95" s="334"/>
      <c r="Z95" s="334"/>
      <c r="AA95" s="334"/>
      <c r="AB95" s="334"/>
      <c r="AC95" s="334"/>
      <c r="AD95" s="334"/>
      <c r="AE95" s="334"/>
      <c r="AF95" s="334"/>
      <c r="AG95" s="334"/>
      <c r="AH95" s="334"/>
      <c r="AI95" s="334"/>
      <c r="AJ95" s="334"/>
    </row>
    <row r="96" spans="1:36" s="333" customFormat="1" ht="30" customHeight="1" x14ac:dyDescent="0.2">
      <c r="A96" s="404" t="s">
        <v>24</v>
      </c>
      <c r="B96" s="324" t="s">
        <v>18</v>
      </c>
      <c r="C96" s="369" t="s">
        <v>113</v>
      </c>
      <c r="D96" s="90"/>
      <c r="E96" s="88"/>
      <c r="F96" s="88"/>
      <c r="G96" s="146">
        <v>0</v>
      </c>
      <c r="H96" s="147">
        <v>0</v>
      </c>
      <c r="I96" s="148">
        <v>2</v>
      </c>
      <c r="J96" s="100"/>
      <c r="K96" s="100"/>
      <c r="L96" s="100"/>
      <c r="M96" s="101"/>
      <c r="N96" s="49"/>
      <c r="O96" s="50"/>
      <c r="P96" s="430" t="s">
        <v>43</v>
      </c>
      <c r="Q96" s="431">
        <v>3</v>
      </c>
      <c r="R96" s="432" t="s">
        <v>114</v>
      </c>
      <c r="S96" s="432" t="s">
        <v>115</v>
      </c>
      <c r="T96" s="433"/>
      <c r="U96" s="434"/>
      <c r="V96" s="403"/>
      <c r="Y96" s="334"/>
      <c r="Z96" s="334"/>
      <c r="AA96" s="334"/>
      <c r="AB96" s="334"/>
      <c r="AC96" s="334"/>
      <c r="AD96" s="334"/>
      <c r="AE96" s="334"/>
      <c r="AF96" s="334"/>
      <c r="AG96" s="334"/>
      <c r="AH96" s="334"/>
      <c r="AI96" s="334"/>
      <c r="AJ96" s="334"/>
    </row>
    <row r="97" spans="1:37" ht="30" customHeight="1" x14ac:dyDescent="0.2">
      <c r="A97" s="52" t="s">
        <v>24</v>
      </c>
      <c r="B97" s="155" t="s">
        <v>18</v>
      </c>
      <c r="C97" s="168" t="s">
        <v>154</v>
      </c>
      <c r="D97" s="154"/>
      <c r="E97" s="152"/>
      <c r="F97" s="152"/>
      <c r="G97" s="104">
        <v>2</v>
      </c>
      <c r="H97" s="92">
        <v>0</v>
      </c>
      <c r="I97" s="102">
        <v>0</v>
      </c>
      <c r="J97" s="65"/>
      <c r="K97" s="65"/>
      <c r="L97" s="66"/>
      <c r="M97" s="232"/>
      <c r="N97" s="199"/>
      <c r="O97" s="12"/>
      <c r="P97" s="57" t="s">
        <v>20</v>
      </c>
      <c r="Q97" s="155">
        <v>2</v>
      </c>
      <c r="R97" s="109" t="s">
        <v>155</v>
      </c>
      <c r="S97" s="85" t="s">
        <v>156</v>
      </c>
      <c r="T97" s="200"/>
      <c r="U97" s="165" t="s">
        <v>157</v>
      </c>
      <c r="V97" s="166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2"/>
    </row>
    <row r="98" spans="1:37" s="44" customFormat="1" ht="30" customHeight="1" x14ac:dyDescent="0.2">
      <c r="A98" s="133" t="s">
        <v>24</v>
      </c>
      <c r="B98" s="157" t="s">
        <v>18</v>
      </c>
      <c r="C98" s="261" t="s">
        <v>194</v>
      </c>
      <c r="D98" s="49"/>
      <c r="E98" s="49"/>
      <c r="F98" s="266"/>
      <c r="G98" s="49">
        <v>2</v>
      </c>
      <c r="H98" s="49">
        <v>1</v>
      </c>
      <c r="I98" s="266">
        <v>0</v>
      </c>
      <c r="J98" s="101"/>
      <c r="K98" s="49"/>
      <c r="L98" s="266"/>
      <c r="M98" s="290"/>
      <c r="N98" s="105"/>
      <c r="O98" s="106"/>
      <c r="P98" s="291" t="s">
        <v>20</v>
      </c>
      <c r="Q98" s="40">
        <v>4</v>
      </c>
      <c r="R98" s="41" t="s">
        <v>195</v>
      </c>
      <c r="S98" s="41" t="s">
        <v>196</v>
      </c>
      <c r="T98" s="47"/>
      <c r="U98" s="41"/>
      <c r="V98" s="41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</row>
    <row r="99" spans="1:37" ht="30" customHeight="1" x14ac:dyDescent="0.2">
      <c r="A99" s="161" t="s">
        <v>28</v>
      </c>
      <c r="B99" s="161" t="s">
        <v>18</v>
      </c>
      <c r="C99" s="236" t="s">
        <v>197</v>
      </c>
      <c r="D99" s="71"/>
      <c r="E99" s="94"/>
      <c r="F99" s="94"/>
      <c r="G99" s="131"/>
      <c r="H99" s="129"/>
      <c r="I99" s="130"/>
      <c r="J99" s="131">
        <v>2</v>
      </c>
      <c r="K99" s="129">
        <v>0</v>
      </c>
      <c r="L99" s="130">
        <v>0</v>
      </c>
      <c r="M99" s="139"/>
      <c r="N99" s="140"/>
      <c r="O99" s="141"/>
      <c r="P99" s="66" t="s">
        <v>20</v>
      </c>
      <c r="Q99" s="155">
        <v>3</v>
      </c>
      <c r="R99" s="108" t="s">
        <v>198</v>
      </c>
      <c r="S99" s="113" t="s">
        <v>199</v>
      </c>
      <c r="T99" s="213" t="s">
        <v>93</v>
      </c>
      <c r="U99" s="204"/>
      <c r="V99" s="166"/>
      <c r="W99" s="2"/>
      <c r="X99" s="2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2"/>
    </row>
    <row r="100" spans="1:37" s="44" customFormat="1" ht="30" customHeight="1" x14ac:dyDescent="0.2">
      <c r="A100" s="292" t="s">
        <v>28</v>
      </c>
      <c r="B100" s="263" t="s">
        <v>18</v>
      </c>
      <c r="C100" s="80" t="s">
        <v>200</v>
      </c>
      <c r="D100" s="240"/>
      <c r="E100" s="293"/>
      <c r="F100" s="293"/>
      <c r="G100" s="74"/>
      <c r="H100" s="49"/>
      <c r="I100" s="50"/>
      <c r="J100" s="49">
        <v>2</v>
      </c>
      <c r="K100" s="49">
        <v>0</v>
      </c>
      <c r="L100" s="50">
        <v>2</v>
      </c>
      <c r="M100" s="74"/>
      <c r="N100" s="88"/>
      <c r="O100" s="103"/>
      <c r="P100" s="75" t="s">
        <v>20</v>
      </c>
      <c r="Q100" s="294">
        <v>4</v>
      </c>
      <c r="R100" s="41" t="s">
        <v>201</v>
      </c>
      <c r="S100" s="295" t="s">
        <v>202</v>
      </c>
      <c r="T100" s="98"/>
      <c r="U100" s="296"/>
      <c r="V100" s="297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</row>
    <row r="101" spans="1:37" ht="30" customHeight="1" x14ac:dyDescent="0.2">
      <c r="A101" s="155" t="s">
        <v>40</v>
      </c>
      <c r="B101" s="161" t="s">
        <v>41</v>
      </c>
      <c r="C101" s="168" t="s">
        <v>125</v>
      </c>
      <c r="D101" s="107">
        <v>2</v>
      </c>
      <c r="E101" s="65">
        <v>0</v>
      </c>
      <c r="F101" s="66">
        <v>2</v>
      </c>
      <c r="G101" s="230"/>
      <c r="H101" s="231"/>
      <c r="I101" s="231"/>
      <c r="J101" s="232"/>
      <c r="K101" s="233"/>
      <c r="L101" s="234"/>
      <c r="M101" s="65"/>
      <c r="N101" s="65"/>
      <c r="O101" s="66"/>
      <c r="P101" s="155" t="s">
        <v>43</v>
      </c>
      <c r="Q101" s="155">
        <v>4</v>
      </c>
      <c r="R101" s="109" t="s">
        <v>126</v>
      </c>
      <c r="S101" s="168" t="s">
        <v>127</v>
      </c>
      <c r="T101" s="191"/>
      <c r="U101" s="168" t="s">
        <v>128</v>
      </c>
      <c r="V101" s="192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2"/>
    </row>
    <row r="102" spans="1:37" s="44" customFormat="1" ht="30" customHeight="1" x14ac:dyDescent="0.2">
      <c r="A102" s="52" t="s">
        <v>52</v>
      </c>
      <c r="B102" s="53" t="s">
        <v>41</v>
      </c>
      <c r="C102" s="62" t="s">
        <v>148</v>
      </c>
      <c r="D102" s="99"/>
      <c r="E102" s="100"/>
      <c r="F102" s="100"/>
      <c r="G102" s="74">
        <v>2</v>
      </c>
      <c r="H102" s="49">
        <v>0</v>
      </c>
      <c r="I102" s="50">
        <v>0</v>
      </c>
      <c r="J102" s="99"/>
      <c r="K102" s="100"/>
      <c r="L102" s="143"/>
      <c r="M102" s="75"/>
      <c r="N102" s="75"/>
      <c r="O102" s="93"/>
      <c r="P102" s="54" t="s">
        <v>20</v>
      </c>
      <c r="Q102" s="52">
        <v>3</v>
      </c>
      <c r="R102" s="82" t="s">
        <v>149</v>
      </c>
      <c r="S102" s="62" t="s">
        <v>150</v>
      </c>
      <c r="T102" s="55"/>
      <c r="U102" s="51"/>
      <c r="V102" s="51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</row>
    <row r="103" spans="1:37" s="333" customFormat="1" ht="30" customHeight="1" x14ac:dyDescent="0.2">
      <c r="A103" s="323" t="s">
        <v>116</v>
      </c>
      <c r="B103" s="324" t="s">
        <v>41</v>
      </c>
      <c r="C103" s="325" t="s">
        <v>203</v>
      </c>
      <c r="D103" s="99"/>
      <c r="E103" s="100"/>
      <c r="F103" s="100"/>
      <c r="G103" s="74"/>
      <c r="H103" s="49"/>
      <c r="I103" s="50"/>
      <c r="J103" s="99">
        <v>1</v>
      </c>
      <c r="K103" s="100">
        <v>0</v>
      </c>
      <c r="L103" s="143">
        <v>3</v>
      </c>
      <c r="M103" s="75"/>
      <c r="N103" s="75"/>
      <c r="O103" s="93"/>
      <c r="P103" s="326" t="s">
        <v>20</v>
      </c>
      <c r="Q103" s="327">
        <v>4</v>
      </c>
      <c r="R103" s="328" t="s">
        <v>204</v>
      </c>
      <c r="S103" s="329" t="s">
        <v>205</v>
      </c>
      <c r="T103" s="330"/>
      <c r="U103" s="331"/>
      <c r="V103" s="332"/>
      <c r="Y103" s="334"/>
      <c r="Z103" s="334"/>
      <c r="AA103" s="334"/>
      <c r="AB103" s="334"/>
      <c r="AC103" s="334"/>
      <c r="AD103" s="334"/>
      <c r="AE103" s="334"/>
      <c r="AF103" s="334"/>
      <c r="AG103" s="334"/>
      <c r="AH103" s="334"/>
      <c r="AI103" s="334"/>
      <c r="AJ103" s="334"/>
    </row>
    <row r="104" spans="1:37" s="44" customFormat="1" ht="36" customHeight="1" x14ac:dyDescent="0.2">
      <c r="A104" s="78" t="s">
        <v>61</v>
      </c>
      <c r="B104" s="53" t="s">
        <v>41</v>
      </c>
      <c r="C104" s="135" t="s">
        <v>158</v>
      </c>
      <c r="D104" s="74"/>
      <c r="E104" s="49"/>
      <c r="F104" s="50"/>
      <c r="G104" s="240"/>
      <c r="H104" s="49"/>
      <c r="I104" s="50"/>
      <c r="J104" s="100"/>
      <c r="K104" s="100"/>
      <c r="L104" s="100"/>
      <c r="M104" s="74">
        <v>1</v>
      </c>
      <c r="N104" s="88">
        <v>1</v>
      </c>
      <c r="O104" s="103">
        <v>1</v>
      </c>
      <c r="P104" s="238" t="s">
        <v>20</v>
      </c>
      <c r="Q104" s="76">
        <v>3</v>
      </c>
      <c r="R104" s="41" t="s">
        <v>159</v>
      </c>
      <c r="S104" s="62" t="s">
        <v>160</v>
      </c>
      <c r="T104" s="55"/>
      <c r="U104" s="80" t="s">
        <v>161</v>
      </c>
      <c r="V104" s="81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</row>
    <row r="105" spans="1:37" s="44" customFormat="1" ht="30" customHeight="1" x14ac:dyDescent="0.2">
      <c r="A105" s="52" t="s">
        <v>61</v>
      </c>
      <c r="B105" s="52" t="s">
        <v>41</v>
      </c>
      <c r="C105" s="55" t="s">
        <v>206</v>
      </c>
      <c r="D105" s="250"/>
      <c r="E105" s="257"/>
      <c r="F105" s="257"/>
      <c r="G105" s="87"/>
      <c r="H105" s="88"/>
      <c r="I105" s="103"/>
      <c r="J105" s="88"/>
      <c r="K105" s="88"/>
      <c r="L105" s="103"/>
      <c r="M105" s="54">
        <v>2</v>
      </c>
      <c r="N105" s="54">
        <v>0</v>
      </c>
      <c r="O105" s="251">
        <v>0</v>
      </c>
      <c r="P105" s="54" t="s">
        <v>20</v>
      </c>
      <c r="Q105" s="52">
        <v>2</v>
      </c>
      <c r="R105" s="82" t="s">
        <v>90</v>
      </c>
      <c r="S105" s="295" t="s">
        <v>207</v>
      </c>
      <c r="T105" s="298"/>
      <c r="U105" s="299"/>
      <c r="V105" s="81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</row>
    <row r="106" spans="1:37" ht="30" customHeight="1" x14ac:dyDescent="0.2">
      <c r="A106" s="155" t="s">
        <v>61</v>
      </c>
      <c r="B106" s="161" t="s">
        <v>41</v>
      </c>
      <c r="C106" s="85" t="s">
        <v>208</v>
      </c>
      <c r="D106" s="64"/>
      <c r="E106" s="65"/>
      <c r="F106" s="65"/>
      <c r="G106" s="131"/>
      <c r="H106" s="129"/>
      <c r="I106" s="130"/>
      <c r="J106" s="152"/>
      <c r="K106" s="152"/>
      <c r="L106" s="153"/>
      <c r="M106" s="111">
        <v>2</v>
      </c>
      <c r="N106" s="111">
        <v>1</v>
      </c>
      <c r="O106" s="112">
        <v>1</v>
      </c>
      <c r="P106" s="57" t="s">
        <v>20</v>
      </c>
      <c r="Q106" s="155">
        <v>5</v>
      </c>
      <c r="R106" s="41" t="s">
        <v>110</v>
      </c>
      <c r="S106" s="85" t="s">
        <v>209</v>
      </c>
      <c r="T106" s="203" t="s">
        <v>109</v>
      </c>
      <c r="U106" s="72"/>
      <c r="V106" s="41"/>
      <c r="Y106" s="1"/>
      <c r="Z106" s="1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7" ht="30" customHeight="1" x14ac:dyDescent="0.2">
      <c r="A107" s="155" t="s">
        <v>61</v>
      </c>
      <c r="B107" s="161" t="s">
        <v>41</v>
      </c>
      <c r="C107" s="85" t="s">
        <v>210</v>
      </c>
      <c r="D107" s="67"/>
      <c r="E107" s="63"/>
      <c r="F107" s="63"/>
      <c r="G107" s="67"/>
      <c r="H107" s="63"/>
      <c r="I107" s="68"/>
      <c r="J107" s="139"/>
      <c r="K107" s="140"/>
      <c r="L107" s="141"/>
      <c r="M107" s="64">
        <v>2</v>
      </c>
      <c r="N107" s="65">
        <v>0</v>
      </c>
      <c r="O107" s="91">
        <v>2</v>
      </c>
      <c r="P107" s="65" t="s">
        <v>20</v>
      </c>
      <c r="Q107" s="237">
        <v>5</v>
      </c>
      <c r="R107" s="109" t="s">
        <v>21</v>
      </c>
      <c r="S107" s="85" t="s">
        <v>211</v>
      </c>
      <c r="T107" s="200" t="s">
        <v>212</v>
      </c>
      <c r="U107" s="204"/>
      <c r="V107" s="166"/>
      <c r="W107" s="2"/>
      <c r="X107" s="2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2"/>
    </row>
    <row r="108" spans="1:37" s="44" customFormat="1" ht="30" customHeight="1" x14ac:dyDescent="0.2">
      <c r="A108" s="52" t="s">
        <v>61</v>
      </c>
      <c r="B108" s="53" t="s">
        <v>41</v>
      </c>
      <c r="C108" s="55" t="s">
        <v>139</v>
      </c>
      <c r="D108" s="58"/>
      <c r="E108" s="75"/>
      <c r="F108" s="75"/>
      <c r="G108" s="77"/>
      <c r="H108" s="75"/>
      <c r="I108" s="75"/>
      <c r="J108" s="74"/>
      <c r="K108" s="49"/>
      <c r="L108" s="50"/>
      <c r="M108" s="74">
        <v>2</v>
      </c>
      <c r="N108" s="49">
        <v>0</v>
      </c>
      <c r="O108" s="50">
        <v>1</v>
      </c>
      <c r="P108" s="76" t="s">
        <v>20</v>
      </c>
      <c r="Q108" s="54">
        <v>4</v>
      </c>
      <c r="R108" s="82" t="s">
        <v>180</v>
      </c>
      <c r="S108" s="47" t="s">
        <v>141</v>
      </c>
      <c r="T108" s="260"/>
      <c r="U108" s="83" t="s">
        <v>128</v>
      </c>
      <c r="V108" s="283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</row>
    <row r="109" spans="1:37" s="371" customFormat="1" ht="30" customHeight="1" x14ac:dyDescent="0.25">
      <c r="A109" s="421"/>
      <c r="B109" s="402" t="s">
        <v>41</v>
      </c>
      <c r="C109" s="422" t="s">
        <v>162</v>
      </c>
      <c r="D109" s="67"/>
      <c r="E109" s="63" t="s">
        <v>82</v>
      </c>
      <c r="F109" s="63"/>
      <c r="G109" s="67"/>
      <c r="H109" s="63" t="s">
        <v>82</v>
      </c>
      <c r="I109" s="68"/>
      <c r="J109" s="139"/>
      <c r="K109" s="140" t="s">
        <v>82</v>
      </c>
      <c r="L109" s="141"/>
      <c r="M109" s="64"/>
      <c r="N109" s="65" t="s">
        <v>82</v>
      </c>
      <c r="O109" s="91"/>
      <c r="P109" s="65" t="s">
        <v>20</v>
      </c>
      <c r="Q109" s="237" t="s">
        <v>163</v>
      </c>
      <c r="R109" s="328" t="s">
        <v>164</v>
      </c>
      <c r="S109" s="423" t="s">
        <v>165</v>
      </c>
      <c r="T109" s="438" t="s">
        <v>166</v>
      </c>
      <c r="U109" s="398"/>
      <c r="V109" s="425"/>
    </row>
    <row r="110" spans="1:37" s="44" customFormat="1" ht="38.25" x14ac:dyDescent="0.2">
      <c r="A110" s="47"/>
      <c r="B110" s="40" t="s">
        <v>41</v>
      </c>
      <c r="C110" s="47" t="s">
        <v>167</v>
      </c>
      <c r="D110" s="62"/>
      <c r="E110" s="301"/>
      <c r="F110" s="300"/>
      <c r="G110" s="55"/>
      <c r="H110" s="301"/>
      <c r="I110" s="300"/>
      <c r="J110" s="55"/>
      <c r="K110" s="301"/>
      <c r="L110" s="300"/>
      <c r="M110" s="55"/>
      <c r="N110" s="313" t="s">
        <v>82</v>
      </c>
      <c r="O110" s="300"/>
      <c r="P110" s="223" t="s">
        <v>20</v>
      </c>
      <c r="Q110" s="277" t="s">
        <v>168</v>
      </c>
      <c r="R110" s="47" t="s">
        <v>169</v>
      </c>
      <c r="S110" s="47" t="s">
        <v>170</v>
      </c>
      <c r="T110" s="83" t="s">
        <v>171</v>
      </c>
      <c r="U110" s="47"/>
      <c r="V110" s="278" t="s">
        <v>172</v>
      </c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</row>
    <row r="111" spans="1:37" ht="30" customHeight="1" x14ac:dyDescent="0.2">
      <c r="A111" s="60"/>
      <c r="B111" s="190"/>
      <c r="C111" s="9" t="s">
        <v>37</v>
      </c>
      <c r="D111" s="70">
        <f>SUMIF(A95:A110,"k1",Q95:Q110)</f>
        <v>5</v>
      </c>
      <c r="E111" s="57"/>
      <c r="F111" s="57"/>
      <c r="G111" s="70">
        <f>SUMIF(A95:A110,"k2",Q95:Q110)</f>
        <v>9</v>
      </c>
      <c r="H111" s="57"/>
      <c r="I111" s="57"/>
      <c r="J111" s="70">
        <f>SUMIF(A95:A110,"k3",Q95:Q110)</f>
        <v>7</v>
      </c>
      <c r="K111" s="57"/>
      <c r="L111" s="132"/>
      <c r="M111" s="170">
        <f>SUMIF(A95:A110,"k4",Q95:Q110)</f>
        <v>0</v>
      </c>
      <c r="N111" s="111"/>
      <c r="O111" s="112"/>
      <c r="P111" s="57">
        <f t="shared" ref="P111:P116" si="7">SUM(D111:O111)</f>
        <v>21</v>
      </c>
      <c r="Q111" s="7">
        <f>SUMIF(B95:B110,"Comp",Q95:Q110)</f>
        <v>21</v>
      </c>
      <c r="R111" s="172"/>
      <c r="S111" s="96"/>
      <c r="T111" s="96"/>
      <c r="U111" s="173"/>
      <c r="V111" s="174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7" ht="30" customHeight="1" thickBot="1" x14ac:dyDescent="0.25">
      <c r="A112" s="1"/>
      <c r="B112" s="4"/>
      <c r="C112" s="37" t="s">
        <v>38</v>
      </c>
      <c r="D112" s="159">
        <f>SUMIF(A95:A110,"nk1",Q95:Q110)</f>
        <v>4</v>
      </c>
      <c r="E112" s="1"/>
      <c r="F112" s="1"/>
      <c r="G112" s="159">
        <f>SUMIF(A95:A110,"nk2",Q95:Q110)</f>
        <v>3</v>
      </c>
      <c r="H112" s="1"/>
      <c r="I112" s="1"/>
      <c r="J112" s="159">
        <f>SUMIF(A95:A110,"nk3",Q95:Q110)</f>
        <v>4</v>
      </c>
      <c r="K112" s="1"/>
      <c r="L112" s="1"/>
      <c r="M112" s="159">
        <f>SUMIF(A95:A110,"nk4",Q95:Q110)</f>
        <v>19</v>
      </c>
      <c r="N112" s="1"/>
      <c r="O112" s="1"/>
      <c r="P112" s="211">
        <f t="shared" si="7"/>
        <v>30</v>
      </c>
      <c r="Q112" s="29">
        <f>SUMIF(B95:B110,"C/E",Q95:Q110)</f>
        <v>30</v>
      </c>
      <c r="R112" s="176"/>
      <c r="S112" s="280"/>
      <c r="T112" s="280"/>
      <c r="U112" s="178"/>
      <c r="V112" s="179"/>
      <c r="W112" s="1"/>
      <c r="X112" s="6"/>
      <c r="Y112" s="6"/>
      <c r="Z112" s="6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7" ht="42" customHeight="1" x14ac:dyDescent="0.2">
      <c r="A113" s="1"/>
      <c r="B113" s="4"/>
      <c r="C113" s="15" t="s">
        <v>173</v>
      </c>
      <c r="D113" s="16">
        <f>D111+D49</f>
        <v>20</v>
      </c>
      <c r="E113" s="17"/>
      <c r="F113" s="17"/>
      <c r="G113" s="16">
        <f>G111+G49</f>
        <v>23</v>
      </c>
      <c r="H113" s="17"/>
      <c r="I113" s="17"/>
      <c r="J113" s="16">
        <f>J111+J49</f>
        <v>12</v>
      </c>
      <c r="K113" s="17"/>
      <c r="L113" s="17"/>
      <c r="M113" s="16">
        <f>M111+M49</f>
        <v>0</v>
      </c>
      <c r="N113" s="17"/>
      <c r="O113" s="17"/>
      <c r="P113" s="155">
        <f t="shared" si="7"/>
        <v>55</v>
      </c>
      <c r="Q113" s="30">
        <f>(Q7+Q21+Q37+Q47+Q111)</f>
        <v>55</v>
      </c>
      <c r="R113" s="178"/>
      <c r="S113" s="280"/>
      <c r="T113" s="280"/>
      <c r="U113" s="178"/>
      <c r="V113" s="179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7" ht="48" customHeight="1" x14ac:dyDescent="0.2">
      <c r="A114" s="1"/>
      <c r="B114" s="4"/>
      <c r="C114" s="206" t="s">
        <v>174</v>
      </c>
      <c r="D114" s="155">
        <f>D112+D50</f>
        <v>16</v>
      </c>
      <c r="E114" s="57"/>
      <c r="F114" s="57"/>
      <c r="G114" s="155">
        <f>G112+G50</f>
        <v>23</v>
      </c>
      <c r="H114" s="57"/>
      <c r="I114" s="57"/>
      <c r="J114" s="155">
        <f>J112+J50</f>
        <v>7</v>
      </c>
      <c r="K114" s="57"/>
      <c r="L114" s="57"/>
      <c r="M114" s="155">
        <f>M112+M50</f>
        <v>23</v>
      </c>
      <c r="N114" s="57"/>
      <c r="O114" s="57"/>
      <c r="P114" s="155">
        <f t="shared" si="7"/>
        <v>69</v>
      </c>
      <c r="Q114" s="31">
        <f>(Q8+Q22+Q38+Q48+Q112)</f>
        <v>69</v>
      </c>
      <c r="R114" s="178"/>
      <c r="S114" s="280"/>
      <c r="T114" s="280"/>
      <c r="U114" s="178"/>
      <c r="V114" s="179"/>
      <c r="W114" s="1"/>
      <c r="X114" s="6"/>
      <c r="Y114" s="6"/>
      <c r="Z114" s="6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7" ht="31.9" customHeight="1" x14ac:dyDescent="0.2">
      <c r="A115" s="1"/>
      <c r="B115" s="4"/>
      <c r="C115" s="21" t="s">
        <v>175</v>
      </c>
      <c r="D115" s="170">
        <f>D111+D51</f>
        <v>20</v>
      </c>
      <c r="E115" s="171"/>
      <c r="F115" s="22"/>
      <c r="G115" s="170">
        <f>G111+G51</f>
        <v>26</v>
      </c>
      <c r="H115" s="171"/>
      <c r="I115" s="22"/>
      <c r="J115" s="170">
        <f>J111+J51</f>
        <v>12</v>
      </c>
      <c r="K115" s="171"/>
      <c r="L115" s="22"/>
      <c r="M115" s="170">
        <f ca="1">M111+M51</f>
        <v>3</v>
      </c>
      <c r="N115" s="171"/>
      <c r="O115" s="22"/>
      <c r="P115" s="155">
        <f t="shared" ca="1" si="7"/>
        <v>61</v>
      </c>
      <c r="Q115" s="31">
        <f>(Q7+Q31+Q37+Q47+Q111)</f>
        <v>61</v>
      </c>
      <c r="R115" s="178"/>
      <c r="S115" s="280"/>
      <c r="T115" s="280"/>
      <c r="U115" s="178"/>
      <c r="V115" s="179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7" ht="30" customHeight="1" thickBot="1" x14ac:dyDescent="0.25">
      <c r="A116" s="1"/>
      <c r="B116" s="4"/>
      <c r="C116" s="207" t="s">
        <v>192</v>
      </c>
      <c r="D116" s="208">
        <f ca="1">D112+D52</f>
        <v>12</v>
      </c>
      <c r="E116" s="209"/>
      <c r="F116" s="210"/>
      <c r="G116" s="208">
        <f ca="1">G112+G52</f>
        <v>14</v>
      </c>
      <c r="H116" s="209"/>
      <c r="I116" s="210"/>
      <c r="J116" s="208">
        <f ca="1">J112+J52</f>
        <v>7</v>
      </c>
      <c r="K116" s="209"/>
      <c r="L116" s="210"/>
      <c r="M116" s="208">
        <f ca="1">M112+M52</f>
        <v>19</v>
      </c>
      <c r="N116" s="209"/>
      <c r="O116" s="210"/>
      <c r="P116" s="211">
        <f t="shared" ca="1" si="7"/>
        <v>52</v>
      </c>
      <c r="Q116" s="32">
        <f>(Q8+Q32+Q38+Q48+Q112)</f>
        <v>52</v>
      </c>
      <c r="R116" s="178"/>
      <c r="S116" s="280"/>
      <c r="T116" s="280"/>
      <c r="U116" s="178"/>
      <c r="V116" s="179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7" ht="5.65" customHeight="1" x14ac:dyDescent="0.2">
      <c r="A117" s="61"/>
      <c r="B117" s="4"/>
      <c r="C117" s="17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8"/>
      <c r="R117" s="178"/>
      <c r="S117" s="177"/>
      <c r="T117" s="177"/>
      <c r="U117" s="178"/>
      <c r="V117" s="179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7" ht="35.25" customHeight="1" x14ac:dyDescent="0.2">
      <c r="A118" s="466" t="s">
        <v>213</v>
      </c>
      <c r="B118" s="467"/>
      <c r="C118" s="467"/>
      <c r="D118" s="467"/>
      <c r="E118" s="467"/>
      <c r="F118" s="467"/>
      <c r="G118" s="467"/>
      <c r="H118" s="467"/>
      <c r="I118" s="467"/>
      <c r="J118" s="467"/>
      <c r="K118" s="467"/>
      <c r="L118" s="467"/>
      <c r="M118" s="467"/>
      <c r="N118" s="467"/>
      <c r="O118" s="467"/>
      <c r="P118" s="467"/>
      <c r="Q118" s="467"/>
      <c r="R118" s="467"/>
      <c r="S118" s="467"/>
      <c r="T118" s="467"/>
      <c r="U118" s="467"/>
      <c r="V118" s="468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7" ht="30" customHeight="1" x14ac:dyDescent="0.2">
      <c r="A119" s="155" t="s">
        <v>17</v>
      </c>
      <c r="B119" s="161" t="s">
        <v>18</v>
      </c>
      <c r="C119" s="242" t="s">
        <v>214</v>
      </c>
      <c r="D119" s="104">
        <v>2</v>
      </c>
      <c r="E119" s="92">
        <v>0</v>
      </c>
      <c r="F119" s="102">
        <v>1</v>
      </c>
      <c r="G119" s="140"/>
      <c r="H119" s="140"/>
      <c r="I119" s="140"/>
      <c r="J119" s="104"/>
      <c r="K119" s="92"/>
      <c r="L119" s="102"/>
      <c r="M119" s="92"/>
      <c r="N119" s="92"/>
      <c r="O119" s="128"/>
      <c r="P119" s="243" t="s">
        <v>20</v>
      </c>
      <c r="Q119" s="214">
        <v>3</v>
      </c>
      <c r="R119" s="215" t="s">
        <v>215</v>
      </c>
      <c r="S119" s="189" t="s">
        <v>216</v>
      </c>
      <c r="T119" s="216"/>
      <c r="U119" s="216"/>
      <c r="V119" s="166"/>
      <c r="W119" s="2"/>
      <c r="X119" s="2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4"/>
      <c r="AK119" s="2"/>
    </row>
    <row r="120" spans="1:37" s="333" customFormat="1" ht="30" customHeight="1" x14ac:dyDescent="0.2">
      <c r="A120" s="415" t="s">
        <v>17</v>
      </c>
      <c r="B120" s="357" t="s">
        <v>18</v>
      </c>
      <c r="C120" s="414" t="s">
        <v>32</v>
      </c>
      <c r="D120" s="149">
        <v>2</v>
      </c>
      <c r="E120" s="150">
        <v>2</v>
      </c>
      <c r="F120" s="150">
        <v>0</v>
      </c>
      <c r="G120" s="95"/>
      <c r="H120" s="92"/>
      <c r="I120" s="102"/>
      <c r="J120" s="104"/>
      <c r="K120" s="92"/>
      <c r="L120" s="102"/>
      <c r="M120" s="92"/>
      <c r="N120" s="92"/>
      <c r="O120" s="102"/>
      <c r="P120" s="405" t="s">
        <v>20</v>
      </c>
      <c r="Q120" s="404">
        <v>5</v>
      </c>
      <c r="R120" s="386" t="s">
        <v>294</v>
      </c>
      <c r="S120" s="328" t="s">
        <v>33</v>
      </c>
      <c r="T120" s="429"/>
      <c r="U120" s="368" t="s">
        <v>34</v>
      </c>
      <c r="V120" s="386"/>
      <c r="W120" s="334"/>
      <c r="X120" s="334"/>
      <c r="Y120" s="334"/>
      <c r="Z120" s="334"/>
      <c r="AA120" s="334"/>
      <c r="AB120" s="334"/>
      <c r="AC120" s="334"/>
      <c r="AD120" s="334"/>
      <c r="AE120" s="334"/>
      <c r="AF120" s="334"/>
      <c r="AG120" s="334"/>
      <c r="AH120" s="334"/>
      <c r="AI120" s="334"/>
      <c r="AJ120" s="334"/>
    </row>
    <row r="121" spans="1:37" ht="30" customHeight="1" x14ac:dyDescent="0.2">
      <c r="A121" s="155" t="s">
        <v>24</v>
      </c>
      <c r="B121" s="161" t="s">
        <v>18</v>
      </c>
      <c r="C121" s="85" t="s">
        <v>217</v>
      </c>
      <c r="D121" s="149"/>
      <c r="E121" s="150"/>
      <c r="F121" s="150"/>
      <c r="G121" s="95">
        <v>1</v>
      </c>
      <c r="H121" s="92">
        <v>0</v>
      </c>
      <c r="I121" s="102">
        <v>2</v>
      </c>
      <c r="J121" s="104" t="s">
        <v>133</v>
      </c>
      <c r="K121" s="92" t="s">
        <v>133</v>
      </c>
      <c r="L121" s="102" t="s">
        <v>133</v>
      </c>
      <c r="M121" s="92"/>
      <c r="N121" s="92"/>
      <c r="O121" s="102"/>
      <c r="P121" s="57" t="s">
        <v>20</v>
      </c>
      <c r="Q121" s="155">
        <v>4</v>
      </c>
      <c r="R121" s="109" t="s">
        <v>169</v>
      </c>
      <c r="S121" s="168" t="s">
        <v>218</v>
      </c>
      <c r="T121" s="168"/>
      <c r="U121" s="165" t="s">
        <v>219</v>
      </c>
      <c r="V121" s="166"/>
      <c r="W121" s="2"/>
      <c r="X121" s="2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2"/>
    </row>
    <row r="122" spans="1:37" s="333" customFormat="1" ht="30" customHeight="1" x14ac:dyDescent="0.2">
      <c r="A122" s="404" t="s">
        <v>24</v>
      </c>
      <c r="B122" s="324" t="s">
        <v>18</v>
      </c>
      <c r="C122" s="369" t="s">
        <v>113</v>
      </c>
      <c r="D122" s="149"/>
      <c r="E122" s="150"/>
      <c r="F122" s="150"/>
      <c r="G122" s="95">
        <v>0</v>
      </c>
      <c r="H122" s="92">
        <v>0</v>
      </c>
      <c r="I122" s="102">
        <v>2</v>
      </c>
      <c r="J122" s="104"/>
      <c r="K122" s="92"/>
      <c r="L122" s="102"/>
      <c r="M122" s="92"/>
      <c r="N122" s="92"/>
      <c r="O122" s="102"/>
      <c r="P122" s="430" t="s">
        <v>43</v>
      </c>
      <c r="Q122" s="431">
        <v>3</v>
      </c>
      <c r="R122" s="432" t="s">
        <v>114</v>
      </c>
      <c r="S122" s="432" t="s">
        <v>115</v>
      </c>
      <c r="T122" s="433"/>
      <c r="U122" s="434"/>
      <c r="V122" s="403"/>
      <c r="Y122" s="334"/>
      <c r="Z122" s="334"/>
      <c r="AA122" s="334"/>
      <c r="AB122" s="334"/>
      <c r="AC122" s="334"/>
      <c r="AD122" s="334"/>
      <c r="AE122" s="334"/>
      <c r="AF122" s="334"/>
      <c r="AG122" s="334"/>
      <c r="AH122" s="334"/>
      <c r="AI122" s="334"/>
      <c r="AJ122" s="334"/>
    </row>
    <row r="123" spans="1:37" s="44" customFormat="1" ht="30" customHeight="1" x14ac:dyDescent="0.2">
      <c r="A123" s="269" t="s">
        <v>24</v>
      </c>
      <c r="B123" s="40" t="s">
        <v>18</v>
      </c>
      <c r="C123" s="55" t="s">
        <v>220</v>
      </c>
      <c r="D123" s="99"/>
      <c r="E123" s="100"/>
      <c r="F123" s="143"/>
      <c r="G123" s="99">
        <v>1</v>
      </c>
      <c r="H123" s="100">
        <v>0</v>
      </c>
      <c r="I123" s="100">
        <v>1</v>
      </c>
      <c r="J123" s="101"/>
      <c r="K123" s="49"/>
      <c r="L123" s="266"/>
      <c r="M123" s="49"/>
      <c r="N123" s="49"/>
      <c r="O123" s="50"/>
      <c r="P123" s="54" t="s">
        <v>43</v>
      </c>
      <c r="Q123" s="52">
        <v>2</v>
      </c>
      <c r="R123" s="51" t="s">
        <v>221</v>
      </c>
      <c r="S123" s="82" t="s">
        <v>222</v>
      </c>
      <c r="T123" s="82"/>
      <c r="U123" s="55"/>
      <c r="V123" s="51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</row>
    <row r="124" spans="1:37" ht="30" customHeight="1" x14ac:dyDescent="0.2">
      <c r="A124" s="161" t="s">
        <v>28</v>
      </c>
      <c r="B124" s="161" t="s">
        <v>18</v>
      </c>
      <c r="C124" s="217" t="s">
        <v>197</v>
      </c>
      <c r="D124" s="71"/>
      <c r="E124" s="94"/>
      <c r="F124" s="94"/>
      <c r="G124" s="131"/>
      <c r="H124" s="129"/>
      <c r="I124" s="130"/>
      <c r="J124" s="131">
        <v>2</v>
      </c>
      <c r="K124" s="129">
        <v>0</v>
      </c>
      <c r="L124" s="130">
        <v>0</v>
      </c>
      <c r="M124" s="139"/>
      <c r="N124" s="140"/>
      <c r="O124" s="141"/>
      <c r="P124" s="66" t="s">
        <v>20</v>
      </c>
      <c r="Q124" s="155">
        <v>3</v>
      </c>
      <c r="R124" s="108" t="s">
        <v>198</v>
      </c>
      <c r="S124" s="113" t="s">
        <v>199</v>
      </c>
      <c r="T124" s="213" t="s">
        <v>93</v>
      </c>
      <c r="U124" s="204"/>
      <c r="V124" s="166"/>
      <c r="W124" s="2"/>
      <c r="X124" s="2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2"/>
    </row>
    <row r="125" spans="1:37" s="305" customFormat="1" ht="30" customHeight="1" x14ac:dyDescent="0.2">
      <c r="A125" s="78" t="s">
        <v>28</v>
      </c>
      <c r="B125" s="79" t="s">
        <v>18</v>
      </c>
      <c r="C125" s="262" t="s">
        <v>223</v>
      </c>
      <c r="D125" s="302"/>
      <c r="E125" s="303"/>
      <c r="F125" s="304"/>
      <c r="G125" s="99"/>
      <c r="H125" s="100"/>
      <c r="I125" s="143"/>
      <c r="J125" s="240">
        <v>4</v>
      </c>
      <c r="K125" s="49">
        <v>0</v>
      </c>
      <c r="L125" s="50">
        <v>0</v>
      </c>
      <c r="M125" s="74"/>
      <c r="N125" s="49"/>
      <c r="O125" s="50"/>
      <c r="P125" s="78" t="s">
        <v>43</v>
      </c>
      <c r="Q125" s="78">
        <v>4</v>
      </c>
      <c r="R125" s="261" t="s">
        <v>224</v>
      </c>
      <c r="S125" s="80" t="s">
        <v>225</v>
      </c>
      <c r="T125" s="80"/>
      <c r="U125" s="261"/>
      <c r="V125" s="51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</row>
    <row r="126" spans="1:37" ht="30" customHeight="1" x14ac:dyDescent="0.2">
      <c r="A126" s="155" t="s">
        <v>76</v>
      </c>
      <c r="B126" s="161" t="s">
        <v>18</v>
      </c>
      <c r="C126" s="85" t="s">
        <v>210</v>
      </c>
      <c r="D126" s="67"/>
      <c r="E126" s="63"/>
      <c r="F126" s="63"/>
      <c r="G126" s="67"/>
      <c r="H126" s="63"/>
      <c r="I126" s="68"/>
      <c r="J126" s="139"/>
      <c r="K126" s="140"/>
      <c r="L126" s="141"/>
      <c r="M126" s="104">
        <v>2</v>
      </c>
      <c r="N126" s="92">
        <v>0</v>
      </c>
      <c r="O126" s="102">
        <v>2</v>
      </c>
      <c r="P126" s="84" t="s">
        <v>20</v>
      </c>
      <c r="Q126" s="57">
        <v>5</v>
      </c>
      <c r="R126" s="109" t="s">
        <v>21</v>
      </c>
      <c r="S126" s="85" t="s">
        <v>211</v>
      </c>
      <c r="T126" s="200" t="s">
        <v>212</v>
      </c>
      <c r="U126" s="204"/>
      <c r="V126" s="166"/>
      <c r="W126" s="2"/>
      <c r="X126" s="2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2"/>
    </row>
    <row r="127" spans="1:37" s="44" customFormat="1" ht="30" customHeight="1" x14ac:dyDescent="0.2">
      <c r="A127" s="78" t="s">
        <v>40</v>
      </c>
      <c r="B127" s="40" t="s">
        <v>41</v>
      </c>
      <c r="C127" s="47" t="s">
        <v>226</v>
      </c>
      <c r="D127" s="377">
        <v>2</v>
      </c>
      <c r="E127" s="54">
        <v>0</v>
      </c>
      <c r="F127" s="54">
        <v>0</v>
      </c>
      <c r="G127" s="250"/>
      <c r="H127" s="54"/>
      <c r="I127" s="54"/>
      <c r="J127" s="74"/>
      <c r="K127" s="49"/>
      <c r="L127" s="50"/>
      <c r="M127" s="49"/>
      <c r="N127" s="49"/>
      <c r="O127" s="50"/>
      <c r="P127" s="54" t="s">
        <v>20</v>
      </c>
      <c r="Q127" s="52">
        <v>2</v>
      </c>
      <c r="R127" s="82" t="s">
        <v>227</v>
      </c>
      <c r="S127" s="55" t="s">
        <v>228</v>
      </c>
      <c r="T127" s="98"/>
      <c r="U127" s="306"/>
      <c r="V127" s="41"/>
      <c r="W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</row>
    <row r="128" spans="1:37" s="44" customFormat="1" ht="30" customHeight="1" x14ac:dyDescent="0.2">
      <c r="A128" s="78" t="s">
        <v>40</v>
      </c>
      <c r="B128" s="40" t="s">
        <v>41</v>
      </c>
      <c r="C128" s="47" t="s">
        <v>229</v>
      </c>
      <c r="D128" s="377">
        <v>2</v>
      </c>
      <c r="E128" s="54">
        <v>0</v>
      </c>
      <c r="F128" s="54">
        <v>0</v>
      </c>
      <c r="G128" s="250"/>
      <c r="H128" s="54"/>
      <c r="I128" s="54"/>
      <c r="J128" s="74"/>
      <c r="K128" s="49"/>
      <c r="L128" s="50"/>
      <c r="M128" s="49"/>
      <c r="N128" s="49"/>
      <c r="O128" s="50"/>
      <c r="P128" s="54" t="s">
        <v>20</v>
      </c>
      <c r="Q128" s="52">
        <v>2</v>
      </c>
      <c r="R128" s="82" t="s">
        <v>227</v>
      </c>
      <c r="S128" s="55" t="s">
        <v>230</v>
      </c>
      <c r="T128" s="98"/>
      <c r="U128" s="306"/>
      <c r="V128" s="41"/>
      <c r="W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</row>
    <row r="129" spans="1:36" s="44" customFormat="1" ht="30" customHeight="1" x14ac:dyDescent="0.2">
      <c r="A129" s="78" t="s">
        <v>40</v>
      </c>
      <c r="B129" s="40" t="s">
        <v>41</v>
      </c>
      <c r="C129" s="47" t="s">
        <v>231</v>
      </c>
      <c r="D129" s="52">
        <v>0</v>
      </c>
      <c r="E129" s="54">
        <v>0</v>
      </c>
      <c r="F129" s="54">
        <v>4</v>
      </c>
      <c r="G129" s="250"/>
      <c r="H129" s="54"/>
      <c r="I129" s="54"/>
      <c r="J129" s="74"/>
      <c r="K129" s="49"/>
      <c r="L129" s="50"/>
      <c r="M129" s="49"/>
      <c r="N129" s="49"/>
      <c r="O129" s="50"/>
      <c r="P129" s="54" t="s">
        <v>20</v>
      </c>
      <c r="Q129" s="52">
        <v>4</v>
      </c>
      <c r="R129" s="82" t="s">
        <v>227</v>
      </c>
      <c r="S129" s="55" t="s">
        <v>232</v>
      </c>
      <c r="T129" s="98"/>
      <c r="U129" s="306"/>
      <c r="V129" s="41"/>
      <c r="W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</row>
    <row r="130" spans="1:36" s="44" customFormat="1" ht="30" customHeight="1" x14ac:dyDescent="0.2">
      <c r="A130" s="78" t="s">
        <v>40</v>
      </c>
      <c r="B130" s="40" t="s">
        <v>41</v>
      </c>
      <c r="C130" s="47" t="s">
        <v>233</v>
      </c>
      <c r="D130" s="378">
        <v>2</v>
      </c>
      <c r="E130" s="54">
        <v>0</v>
      </c>
      <c r="F130" s="54">
        <v>1</v>
      </c>
      <c r="G130" s="250"/>
      <c r="H130" s="54"/>
      <c r="I130" s="54"/>
      <c r="J130" s="74"/>
      <c r="K130" s="49"/>
      <c r="L130" s="50"/>
      <c r="M130" s="49"/>
      <c r="N130" s="49"/>
      <c r="O130" s="50"/>
      <c r="P130" s="54" t="s">
        <v>20</v>
      </c>
      <c r="Q130" s="52">
        <v>3</v>
      </c>
      <c r="R130" s="82" t="s">
        <v>227</v>
      </c>
      <c r="S130" s="55" t="s">
        <v>234</v>
      </c>
      <c r="T130" s="98"/>
      <c r="U130" s="306"/>
      <c r="V130" s="41"/>
      <c r="W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</row>
    <row r="131" spans="1:36" s="44" customFormat="1" ht="30" customHeight="1" x14ac:dyDescent="0.2">
      <c r="A131" s="84" t="s">
        <v>61</v>
      </c>
      <c r="B131" s="40" t="s">
        <v>41</v>
      </c>
      <c r="C131" s="47" t="s">
        <v>235</v>
      </c>
      <c r="D131" s="52"/>
      <c r="E131" s="54"/>
      <c r="F131" s="54"/>
      <c r="G131" s="250"/>
      <c r="H131" s="54"/>
      <c r="I131" s="54"/>
      <c r="J131" s="74"/>
      <c r="K131" s="49"/>
      <c r="L131" s="50"/>
      <c r="M131" s="49">
        <v>2</v>
      </c>
      <c r="N131" s="49">
        <v>0</v>
      </c>
      <c r="O131" s="50">
        <v>0</v>
      </c>
      <c r="P131" s="54" t="s">
        <v>20</v>
      </c>
      <c r="Q131" s="52">
        <v>3</v>
      </c>
      <c r="R131" s="82" t="s">
        <v>21</v>
      </c>
      <c r="S131" s="55" t="s">
        <v>236</v>
      </c>
      <c r="T131" s="98" t="s">
        <v>212</v>
      </c>
      <c r="U131" s="306"/>
      <c r="V131" s="72"/>
      <c r="W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</row>
    <row r="132" spans="1:36" s="273" customFormat="1" ht="19.899999999999999" customHeight="1" x14ac:dyDescent="0.2">
      <c r="A132" s="307" t="s">
        <v>61</v>
      </c>
      <c r="B132" s="156" t="s">
        <v>41</v>
      </c>
      <c r="C132" s="82" t="s">
        <v>237</v>
      </c>
      <c r="D132" s="308"/>
      <c r="E132" s="88"/>
      <c r="F132" s="103"/>
      <c r="G132" s="88"/>
      <c r="H132" s="88"/>
      <c r="I132" s="88"/>
      <c r="J132" s="146"/>
      <c r="K132" s="147"/>
      <c r="L132" s="148"/>
      <c r="M132" s="87">
        <v>2</v>
      </c>
      <c r="N132" s="88">
        <v>0</v>
      </c>
      <c r="O132" s="103">
        <v>0</v>
      </c>
      <c r="P132" s="238" t="s">
        <v>20</v>
      </c>
      <c r="Q132" s="251">
        <v>2</v>
      </c>
      <c r="R132" s="51" t="s">
        <v>224</v>
      </c>
      <c r="S132" s="42" t="s">
        <v>238</v>
      </c>
      <c r="T132" s="437"/>
      <c r="U132" s="309"/>
      <c r="V132" s="436"/>
      <c r="Y132" s="272"/>
      <c r="Z132" s="272"/>
      <c r="AA132" s="272"/>
      <c r="AB132" s="272"/>
      <c r="AC132" s="272"/>
      <c r="AD132" s="272"/>
      <c r="AE132" s="272"/>
      <c r="AF132" s="272"/>
      <c r="AG132" s="272"/>
      <c r="AH132" s="272"/>
      <c r="AI132" s="272"/>
      <c r="AJ132" s="272"/>
    </row>
    <row r="133" spans="1:36" s="371" customFormat="1" ht="30" customHeight="1" x14ac:dyDescent="0.25">
      <c r="A133" s="421"/>
      <c r="B133" s="402" t="s">
        <v>41</v>
      </c>
      <c r="C133" s="422" t="s">
        <v>162</v>
      </c>
      <c r="D133" s="52"/>
      <c r="E133" s="54" t="s">
        <v>82</v>
      </c>
      <c r="F133" s="54"/>
      <c r="G133" s="250"/>
      <c r="H133" s="54" t="s">
        <v>82</v>
      </c>
      <c r="I133" s="54"/>
      <c r="J133" s="74"/>
      <c r="K133" s="49" t="s">
        <v>82</v>
      </c>
      <c r="L133" s="50"/>
      <c r="M133" s="49"/>
      <c r="N133" s="49" t="s">
        <v>82</v>
      </c>
      <c r="O133" s="50"/>
      <c r="P133" s="54" t="s">
        <v>20</v>
      </c>
      <c r="Q133" s="52" t="s">
        <v>163</v>
      </c>
      <c r="R133" s="328" t="s">
        <v>164</v>
      </c>
      <c r="S133" s="423" t="s">
        <v>165</v>
      </c>
      <c r="T133" s="438" t="s">
        <v>166</v>
      </c>
      <c r="U133" s="398"/>
      <c r="V133" s="425"/>
    </row>
    <row r="134" spans="1:36" s="44" customFormat="1" ht="38.25" x14ac:dyDescent="0.2">
      <c r="A134" s="47"/>
      <c r="B134" s="40" t="s">
        <v>41</v>
      </c>
      <c r="C134" s="47" t="s">
        <v>167</v>
      </c>
      <c r="D134" s="281"/>
      <c r="E134" s="287"/>
      <c r="F134" s="288"/>
      <c r="G134" s="281"/>
      <c r="H134" s="287"/>
      <c r="I134" s="288"/>
      <c r="J134" s="281"/>
      <c r="K134" s="287"/>
      <c r="L134" s="288"/>
      <c r="M134" s="62"/>
      <c r="N134" s="134" t="s">
        <v>82</v>
      </c>
      <c r="O134" s="276"/>
      <c r="P134" s="40" t="s">
        <v>20</v>
      </c>
      <c r="Q134" s="277" t="s">
        <v>168</v>
      </c>
      <c r="R134" s="47" t="s">
        <v>169</v>
      </c>
      <c r="S134" s="47" t="s">
        <v>170</v>
      </c>
      <c r="T134" s="83" t="s">
        <v>171</v>
      </c>
      <c r="U134" s="47"/>
      <c r="V134" s="278" t="s">
        <v>172</v>
      </c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</row>
    <row r="135" spans="1:36" ht="30" customHeight="1" x14ac:dyDescent="0.2">
      <c r="A135" s="60"/>
      <c r="B135" s="190"/>
      <c r="C135" s="9" t="s">
        <v>37</v>
      </c>
      <c r="D135" s="70">
        <f>SUMIF(A119:A134,"k1",Q119:Q134)</f>
        <v>8</v>
      </c>
      <c r="E135" s="57"/>
      <c r="F135" s="57"/>
      <c r="G135" s="70">
        <f>SUMIF(A119:A134,"k2",Q119:Q134)</f>
        <v>9</v>
      </c>
      <c r="H135" s="57"/>
      <c r="I135" s="57"/>
      <c r="J135" s="70">
        <f>SUMIF(A119:A134,"k3",Q119:Q134)</f>
        <v>7</v>
      </c>
      <c r="K135" s="57"/>
      <c r="L135" s="57"/>
      <c r="M135" s="70">
        <f>SUMIF(A119:A134,"k4",Q119:Q134)</f>
        <v>5</v>
      </c>
      <c r="N135" s="57"/>
      <c r="O135" s="57"/>
      <c r="P135" s="155">
        <f t="shared" ref="P135:P140" si="8">SUM(D135:O135)</f>
        <v>29</v>
      </c>
      <c r="Q135" s="7">
        <f>SUMIF(B119:B134,"Comp",Q119:Q134)</f>
        <v>29</v>
      </c>
      <c r="R135" s="172"/>
      <c r="S135" s="96"/>
      <c r="T135" s="96"/>
      <c r="U135" s="173"/>
      <c r="V135" s="174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30" customHeight="1" thickBot="1" x14ac:dyDescent="0.25">
      <c r="A136" s="61"/>
      <c r="B136" s="4"/>
      <c r="C136" s="37" t="s">
        <v>38</v>
      </c>
      <c r="D136" s="159">
        <f>SUMIF(A119:A134,"nk1",Q119:Q134)</f>
        <v>11</v>
      </c>
      <c r="E136" s="1"/>
      <c r="F136" s="1"/>
      <c r="G136" s="159">
        <f>SUMIF(A119:A134,"nk2",Q119:Q134)</f>
        <v>0</v>
      </c>
      <c r="H136" s="1"/>
      <c r="I136" s="1"/>
      <c r="J136" s="159">
        <f>SUMIF(A119:A134,"nk3",Q119:Q134)</f>
        <v>0</v>
      </c>
      <c r="K136" s="1"/>
      <c r="L136" s="1"/>
      <c r="M136" s="159">
        <f>SUMIF(A119:A134,"nk4",Q119:Q134)</f>
        <v>5</v>
      </c>
      <c r="N136" s="1"/>
      <c r="O136" s="1"/>
      <c r="P136" s="211">
        <f t="shared" si="8"/>
        <v>16</v>
      </c>
      <c r="Q136" s="29">
        <f>SUMIF(B119:B134,"C/E",Q119:Q134)</f>
        <v>16</v>
      </c>
      <c r="R136" s="176"/>
      <c r="S136" s="280"/>
      <c r="T136" s="280"/>
      <c r="U136" s="178"/>
      <c r="V136" s="179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47.25" customHeight="1" x14ac:dyDescent="0.2">
      <c r="A137" s="61"/>
      <c r="B137" s="4"/>
      <c r="C137" s="15" t="s">
        <v>173</v>
      </c>
      <c r="D137" s="16">
        <f>D135+D49</f>
        <v>23</v>
      </c>
      <c r="E137" s="17"/>
      <c r="F137" s="17"/>
      <c r="G137" s="16">
        <f>G135+G49</f>
        <v>23</v>
      </c>
      <c r="H137" s="17"/>
      <c r="I137" s="17"/>
      <c r="J137" s="16">
        <f>J135+J49</f>
        <v>12</v>
      </c>
      <c r="K137" s="17"/>
      <c r="L137" s="17"/>
      <c r="M137" s="16">
        <f>M135+M49</f>
        <v>5</v>
      </c>
      <c r="N137" s="17"/>
      <c r="O137" s="17"/>
      <c r="P137" s="155">
        <f t="shared" si="8"/>
        <v>63</v>
      </c>
      <c r="Q137" s="30">
        <f>(Q7+Q21+Q37+Q47+Q135)</f>
        <v>63</v>
      </c>
      <c r="R137" s="178"/>
      <c r="S137" s="280"/>
      <c r="T137" s="280"/>
      <c r="U137" s="178"/>
      <c r="V137" s="179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30.75" customHeight="1" x14ac:dyDescent="0.2">
      <c r="A138" s="61"/>
      <c r="B138" s="4"/>
      <c r="C138" s="206" t="s">
        <v>174</v>
      </c>
      <c r="D138" s="155">
        <f>D136+D50</f>
        <v>23</v>
      </c>
      <c r="E138" s="57"/>
      <c r="F138" s="57"/>
      <c r="G138" s="155">
        <f>G136+G50</f>
        <v>20</v>
      </c>
      <c r="H138" s="57"/>
      <c r="I138" s="57"/>
      <c r="J138" s="155">
        <f>J136+J50</f>
        <v>3</v>
      </c>
      <c r="K138" s="57"/>
      <c r="L138" s="57"/>
      <c r="M138" s="155">
        <f>M136+M50</f>
        <v>9</v>
      </c>
      <c r="N138" s="57"/>
      <c r="O138" s="57"/>
      <c r="P138" s="155">
        <f t="shared" si="8"/>
        <v>55</v>
      </c>
      <c r="Q138" s="31">
        <f>(Q8+Q22+Q38+Q48+Q136)</f>
        <v>55</v>
      </c>
      <c r="R138" s="178"/>
      <c r="S138" s="280"/>
      <c r="T138" s="280"/>
      <c r="U138" s="178"/>
      <c r="V138" s="179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30" customHeight="1" x14ac:dyDescent="0.2">
      <c r="A139" s="61"/>
      <c r="B139" s="4"/>
      <c r="C139" s="21" t="s">
        <v>175</v>
      </c>
      <c r="D139" s="170">
        <f>D135+D51</f>
        <v>23</v>
      </c>
      <c r="E139" s="171"/>
      <c r="F139" s="22"/>
      <c r="G139" s="170">
        <f>G135+G51</f>
        <v>26</v>
      </c>
      <c r="H139" s="171"/>
      <c r="I139" s="22"/>
      <c r="J139" s="170">
        <f>J135+J51</f>
        <v>12</v>
      </c>
      <c r="K139" s="171"/>
      <c r="L139" s="22"/>
      <c r="M139" s="170">
        <f ca="1">M135+M51</f>
        <v>8</v>
      </c>
      <c r="N139" s="171"/>
      <c r="O139" s="22"/>
      <c r="P139" s="155">
        <f t="shared" ca="1" si="8"/>
        <v>69</v>
      </c>
      <c r="Q139" s="31">
        <f>(Q7+Q31+Q37+Q47+Q135)</f>
        <v>69</v>
      </c>
      <c r="R139" s="178"/>
      <c r="S139" s="280"/>
      <c r="T139" s="280"/>
      <c r="U139" s="178"/>
      <c r="V139" s="179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30" customHeight="1" thickBot="1" x14ac:dyDescent="0.25">
      <c r="A140" s="61"/>
      <c r="B140" s="4"/>
      <c r="C140" s="207" t="s">
        <v>192</v>
      </c>
      <c r="D140" s="208">
        <f ca="1">D136+D52</f>
        <v>19</v>
      </c>
      <c r="E140" s="209"/>
      <c r="F140" s="210"/>
      <c r="G140" s="208">
        <f ca="1">G136+G52</f>
        <v>11</v>
      </c>
      <c r="H140" s="209"/>
      <c r="I140" s="210"/>
      <c r="J140" s="208">
        <f ca="1">J136+J52</f>
        <v>3</v>
      </c>
      <c r="K140" s="209"/>
      <c r="L140" s="210"/>
      <c r="M140" s="208">
        <f ca="1">M136+M52</f>
        <v>5</v>
      </c>
      <c r="N140" s="209"/>
      <c r="O140" s="210"/>
      <c r="P140" s="211">
        <f t="shared" ca="1" si="8"/>
        <v>38</v>
      </c>
      <c r="Q140" s="32">
        <f>(Q8+Q32+Q38+Q48+Q136)</f>
        <v>38</v>
      </c>
      <c r="R140" s="178"/>
      <c r="S140" s="280"/>
      <c r="T140" s="280"/>
      <c r="U140" s="178"/>
      <c r="V140" s="179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6.4" customHeight="1" x14ac:dyDescent="0.2">
      <c r="A141" s="159"/>
      <c r="B141" s="4"/>
      <c r="C141" s="17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8"/>
      <c r="R141" s="178"/>
      <c r="S141" s="177"/>
      <c r="T141" s="177"/>
      <c r="U141" s="178"/>
      <c r="V141" s="179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35.25" customHeight="1" x14ac:dyDescent="0.2">
      <c r="A142" s="448" t="s">
        <v>239</v>
      </c>
      <c r="B142" s="449"/>
      <c r="C142" s="449"/>
      <c r="D142" s="449"/>
      <c r="E142" s="449"/>
      <c r="F142" s="449"/>
      <c r="G142" s="449"/>
      <c r="H142" s="449"/>
      <c r="I142" s="449"/>
      <c r="J142" s="449"/>
      <c r="K142" s="449"/>
      <c r="L142" s="449"/>
      <c r="M142" s="449"/>
      <c r="N142" s="449"/>
      <c r="O142" s="449"/>
      <c r="P142" s="449"/>
      <c r="Q142" s="449"/>
      <c r="R142" s="449"/>
      <c r="S142" s="449"/>
      <c r="T142" s="449"/>
      <c r="U142" s="449"/>
      <c r="V142" s="450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s="44" customFormat="1" ht="30" customHeight="1" x14ac:dyDescent="0.2">
      <c r="A143" s="52" t="s">
        <v>24</v>
      </c>
      <c r="B143" s="53" t="s">
        <v>18</v>
      </c>
      <c r="C143" s="51" t="s">
        <v>240</v>
      </c>
      <c r="D143" s="52"/>
      <c r="E143" s="54"/>
      <c r="F143" s="54"/>
      <c r="G143" s="52">
        <v>0</v>
      </c>
      <c r="H143" s="54">
        <v>0</v>
      </c>
      <c r="I143" s="54">
        <v>10</v>
      </c>
      <c r="J143" s="52"/>
      <c r="K143" s="54"/>
      <c r="L143" s="54"/>
      <c r="M143" s="52"/>
      <c r="N143" s="54"/>
      <c r="O143" s="54"/>
      <c r="P143" s="52" t="s">
        <v>43</v>
      </c>
      <c r="Q143" s="52">
        <v>10</v>
      </c>
      <c r="R143" s="41" t="s">
        <v>241</v>
      </c>
      <c r="S143" s="82" t="s">
        <v>242</v>
      </c>
      <c r="T143" s="56"/>
      <c r="U143" s="51"/>
      <c r="V143" s="51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</row>
    <row r="144" spans="1:36" s="44" customFormat="1" ht="30" customHeight="1" x14ac:dyDescent="0.2">
      <c r="A144" s="52" t="s">
        <v>28</v>
      </c>
      <c r="B144" s="53" t="s">
        <v>18</v>
      </c>
      <c r="C144" s="41" t="s">
        <v>243</v>
      </c>
      <c r="D144" s="52"/>
      <c r="E144" s="54"/>
      <c r="F144" s="54"/>
      <c r="G144" s="52"/>
      <c r="H144" s="54"/>
      <c r="I144" s="54"/>
      <c r="J144" s="52">
        <v>0</v>
      </c>
      <c r="K144" s="54">
        <v>15</v>
      </c>
      <c r="L144" s="54">
        <v>0</v>
      </c>
      <c r="M144" s="52"/>
      <c r="N144" s="54"/>
      <c r="O144" s="54"/>
      <c r="P144" s="52" t="s">
        <v>43</v>
      </c>
      <c r="Q144" s="52">
        <v>15</v>
      </c>
      <c r="R144" s="41" t="s">
        <v>241</v>
      </c>
      <c r="S144" s="73" t="s">
        <v>244</v>
      </c>
      <c r="T144" s="310" t="s">
        <v>240</v>
      </c>
      <c r="U144" s="306"/>
      <c r="V144" s="51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</row>
    <row r="145" spans="1:37" s="44" customFormat="1" ht="30" customHeight="1" x14ac:dyDescent="0.2">
      <c r="A145" s="52" t="s">
        <v>24</v>
      </c>
      <c r="B145" s="53" t="s">
        <v>18</v>
      </c>
      <c r="C145" s="41" t="s">
        <v>245</v>
      </c>
      <c r="D145" s="52"/>
      <c r="E145" s="54"/>
      <c r="F145" s="54"/>
      <c r="G145" s="52"/>
      <c r="H145" s="54" t="s">
        <v>82</v>
      </c>
      <c r="I145" s="54"/>
      <c r="J145" s="52"/>
      <c r="K145" s="54"/>
      <c r="L145" s="54"/>
      <c r="M145" s="52"/>
      <c r="N145" s="54"/>
      <c r="O145" s="54"/>
      <c r="P145" s="245" t="s">
        <v>246</v>
      </c>
      <c r="Q145" s="52">
        <v>0</v>
      </c>
      <c r="R145" s="51" t="s">
        <v>50</v>
      </c>
      <c r="S145" s="55" t="s">
        <v>247</v>
      </c>
      <c r="T145" s="56" t="s">
        <v>248</v>
      </c>
      <c r="U145" s="51"/>
      <c r="V145" s="51" t="s">
        <v>249</v>
      </c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</row>
    <row r="146" spans="1:37" s="44" customFormat="1" ht="30" customHeight="1" x14ac:dyDescent="0.2">
      <c r="A146" s="38" t="s">
        <v>76</v>
      </c>
      <c r="B146" s="53" t="s">
        <v>18</v>
      </c>
      <c r="C146" s="55" t="s">
        <v>250</v>
      </c>
      <c r="D146" s="52"/>
      <c r="E146" s="54"/>
      <c r="F146" s="54"/>
      <c r="G146" s="52"/>
      <c r="H146" s="54"/>
      <c r="I146" s="54"/>
      <c r="J146" s="156"/>
      <c r="K146" s="59"/>
      <c r="L146" s="45"/>
      <c r="M146" s="52">
        <v>0</v>
      </c>
      <c r="N146" s="54">
        <v>15</v>
      </c>
      <c r="O146" s="54">
        <v>0</v>
      </c>
      <c r="P146" s="52" t="s">
        <v>43</v>
      </c>
      <c r="Q146" s="52">
        <v>15</v>
      </c>
      <c r="R146" s="41" t="s">
        <v>241</v>
      </c>
      <c r="S146" s="259" t="s">
        <v>251</v>
      </c>
      <c r="T146" s="306" t="s">
        <v>243</v>
      </c>
      <c r="U146" s="51"/>
      <c r="V146" s="51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</row>
    <row r="147" spans="1:37" ht="30" customHeight="1" x14ac:dyDescent="0.2">
      <c r="A147" s="159" t="s">
        <v>76</v>
      </c>
      <c r="B147" s="218" t="s">
        <v>18</v>
      </c>
      <c r="C147" s="85" t="s">
        <v>252</v>
      </c>
      <c r="D147" s="155"/>
      <c r="E147" s="57"/>
      <c r="F147" s="57"/>
      <c r="G147" s="155"/>
      <c r="H147" s="57"/>
      <c r="I147" s="57"/>
      <c r="J147" s="116"/>
      <c r="K147" s="111"/>
      <c r="L147" s="112"/>
      <c r="M147" s="155"/>
      <c r="N147" s="57" t="s">
        <v>82</v>
      </c>
      <c r="O147" s="57"/>
      <c r="P147" s="155" t="s">
        <v>253</v>
      </c>
      <c r="Q147" s="115">
        <v>0</v>
      </c>
      <c r="R147" s="172" t="s">
        <v>241</v>
      </c>
      <c r="S147" s="117" t="s">
        <v>254</v>
      </c>
      <c r="T147" s="8" t="s">
        <v>255</v>
      </c>
      <c r="U147" s="8"/>
      <c r="V147" s="72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7" ht="30" customHeight="1" x14ac:dyDescent="0.2">
      <c r="A148" s="115" t="s">
        <v>76</v>
      </c>
      <c r="B148" s="219" t="s">
        <v>18</v>
      </c>
      <c r="C148" s="113" t="s">
        <v>256</v>
      </c>
      <c r="D148" s="155"/>
      <c r="E148" s="57"/>
      <c r="F148" s="57"/>
      <c r="G148" s="155"/>
      <c r="H148" s="57"/>
      <c r="I148" s="57"/>
      <c r="J148" s="116"/>
      <c r="K148" s="111"/>
      <c r="L148" s="112"/>
      <c r="M148" s="155"/>
      <c r="N148" s="57" t="s">
        <v>82</v>
      </c>
      <c r="O148" s="57"/>
      <c r="P148" s="155" t="s">
        <v>257</v>
      </c>
      <c r="Q148" s="155">
        <v>0</v>
      </c>
      <c r="R148" s="117" t="s">
        <v>241</v>
      </c>
      <c r="S148" s="108" t="s">
        <v>258</v>
      </c>
      <c r="T148" s="8" t="s">
        <v>259</v>
      </c>
      <c r="U148" s="8"/>
      <c r="V148" s="72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7" ht="30" customHeight="1" x14ac:dyDescent="0.2">
      <c r="A149" s="115"/>
      <c r="B149" s="158" t="s">
        <v>85</v>
      </c>
      <c r="C149" s="108" t="s">
        <v>260</v>
      </c>
      <c r="D149" s="116"/>
      <c r="E149" s="57" t="s">
        <v>82</v>
      </c>
      <c r="F149" s="111"/>
      <c r="G149" s="116"/>
      <c r="H149" s="57" t="s">
        <v>82</v>
      </c>
      <c r="I149" s="111"/>
      <c r="J149" s="116"/>
      <c r="K149" s="111" t="s">
        <v>82</v>
      </c>
      <c r="L149" s="111"/>
      <c r="M149" s="116"/>
      <c r="N149" s="111" t="s">
        <v>82</v>
      </c>
      <c r="O149" s="111"/>
      <c r="P149" s="116" t="s">
        <v>43</v>
      </c>
      <c r="Q149" s="311" t="s">
        <v>261</v>
      </c>
      <c r="R149" s="47" t="s">
        <v>262</v>
      </c>
      <c r="S149" s="189" t="s">
        <v>263</v>
      </c>
      <c r="T149" s="109" t="s">
        <v>264</v>
      </c>
      <c r="U149" s="108"/>
      <c r="V149" s="72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2"/>
    </row>
    <row r="150" spans="1:37" ht="30" customHeight="1" x14ac:dyDescent="0.2">
      <c r="A150" s="1"/>
      <c r="B150" s="4"/>
      <c r="C150" s="33" t="s">
        <v>37</v>
      </c>
      <c r="D150" s="170">
        <f>SUMIF(A143:A149,"k1",Q143:Q149)</f>
        <v>0</v>
      </c>
      <c r="E150" s="57"/>
      <c r="F150" s="57"/>
      <c r="G150" s="170">
        <f>SUMIF(A143:A149,"k2",Q143:Q149)</f>
        <v>10</v>
      </c>
      <c r="H150" s="57"/>
      <c r="I150" s="57"/>
      <c r="J150" s="170">
        <f>SUMIF(A143:A149,"k3",Q143:Q149)</f>
        <v>15</v>
      </c>
      <c r="K150" s="57"/>
      <c r="L150" s="57"/>
      <c r="M150" s="70">
        <f>SUMIF(A143:A149,"k4",Q143:Q149)</f>
        <v>15</v>
      </c>
      <c r="N150" s="57"/>
      <c r="O150" s="57"/>
      <c r="P150" s="116">
        <f t="shared" ref="P150" si="9">SUM(D150:O150)</f>
        <v>40</v>
      </c>
      <c r="Q150" s="170">
        <f>SUMIF(B143:B149,"Comp",Q143:Q149)</f>
        <v>40</v>
      </c>
      <c r="R150" s="172"/>
      <c r="S150" s="96"/>
      <c r="T150" s="96"/>
      <c r="U150" s="173"/>
      <c r="V150" s="174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7" ht="29.25" customHeight="1" x14ac:dyDescent="0.2">
      <c r="A151" s="5"/>
      <c r="B151" s="5"/>
      <c r="C151" s="220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221"/>
      <c r="S151" s="182"/>
      <c r="T151" s="34"/>
      <c r="U151" s="179"/>
      <c r="V151" s="179"/>
      <c r="W151" s="3"/>
      <c r="X151" s="1"/>
      <c r="Y151" s="1"/>
      <c r="Z151" s="1"/>
      <c r="AA151" s="3"/>
      <c r="AB151" s="3"/>
      <c r="AC151" s="3"/>
    </row>
    <row r="152" spans="1:37" ht="35.25" customHeight="1" x14ac:dyDescent="0.2">
      <c r="A152" s="457" t="s">
        <v>265</v>
      </c>
      <c r="B152" s="458"/>
      <c r="C152" s="458"/>
      <c r="D152" s="458"/>
      <c r="E152" s="458"/>
      <c r="F152" s="458"/>
      <c r="G152" s="458"/>
      <c r="H152" s="458"/>
      <c r="I152" s="458"/>
      <c r="J152" s="458"/>
      <c r="K152" s="458"/>
      <c r="L152" s="458"/>
      <c r="M152" s="458"/>
      <c r="N152" s="458"/>
      <c r="O152" s="458"/>
      <c r="P152" s="458"/>
      <c r="Q152" s="458"/>
      <c r="R152" s="458"/>
      <c r="S152" s="458"/>
      <c r="T152" s="458"/>
      <c r="U152" s="458"/>
      <c r="V152" s="459"/>
      <c r="W152" s="3"/>
      <c r="X152" s="1"/>
      <c r="Y152" s="1"/>
      <c r="Z152" s="1"/>
      <c r="AA152" s="3"/>
      <c r="AB152" s="3"/>
      <c r="AC152" s="3"/>
    </row>
    <row r="153" spans="1:37" ht="30" customHeight="1" x14ac:dyDescent="0.2">
      <c r="A153" s="183"/>
      <c r="B153" s="222" t="s">
        <v>41</v>
      </c>
      <c r="C153" s="168" t="s">
        <v>266</v>
      </c>
      <c r="D153" s="116">
        <v>0</v>
      </c>
      <c r="E153" s="57">
        <v>2</v>
      </c>
      <c r="F153" s="111">
        <v>0</v>
      </c>
      <c r="G153" s="116"/>
      <c r="H153" s="57"/>
      <c r="I153" s="111"/>
      <c r="J153" s="116"/>
      <c r="K153" s="111"/>
      <c r="L153" s="111"/>
      <c r="M153" s="116"/>
      <c r="N153" s="111"/>
      <c r="O153" s="111"/>
      <c r="P153" s="183" t="s">
        <v>267</v>
      </c>
      <c r="Q153" s="183">
        <v>0</v>
      </c>
      <c r="R153" s="168" t="s">
        <v>268</v>
      </c>
      <c r="S153" s="85" t="s">
        <v>269</v>
      </c>
      <c r="T153" s="454" t="s">
        <v>270</v>
      </c>
      <c r="U153" s="184"/>
      <c r="V153" s="186"/>
      <c r="W153" s="3"/>
      <c r="X153" s="1"/>
      <c r="Y153" s="1"/>
      <c r="Z153" s="1"/>
      <c r="AA153" s="3"/>
      <c r="AB153" s="3"/>
      <c r="AC153" s="3"/>
      <c r="AD153" s="2"/>
      <c r="AE153" s="2"/>
      <c r="AF153" s="2"/>
      <c r="AG153" s="2"/>
      <c r="AH153" s="2"/>
      <c r="AI153" s="2"/>
      <c r="AJ153" s="2"/>
      <c r="AK153" s="2"/>
    </row>
    <row r="154" spans="1:37" ht="30" customHeight="1" x14ac:dyDescent="0.2">
      <c r="A154" s="183"/>
      <c r="B154" s="222" t="s">
        <v>41</v>
      </c>
      <c r="C154" s="47" t="s">
        <v>271</v>
      </c>
      <c r="D154" s="116">
        <v>0</v>
      </c>
      <c r="E154" s="57">
        <v>2</v>
      </c>
      <c r="F154" s="111">
        <v>0</v>
      </c>
      <c r="G154" s="116"/>
      <c r="H154" s="57"/>
      <c r="I154" s="111"/>
      <c r="J154" s="116"/>
      <c r="K154" s="111"/>
      <c r="L154" s="111"/>
      <c r="M154" s="116"/>
      <c r="N154" s="111"/>
      <c r="O154" s="111"/>
      <c r="P154" s="133" t="s">
        <v>267</v>
      </c>
      <c r="Q154" s="38">
        <v>0</v>
      </c>
      <c r="R154" s="47" t="s">
        <v>268</v>
      </c>
      <c r="S154" s="73" t="s">
        <v>272</v>
      </c>
      <c r="T154" s="455"/>
      <c r="U154" s="184"/>
      <c r="V154" s="186"/>
      <c r="W154" s="3"/>
      <c r="X154" s="1"/>
      <c r="Y154" s="1"/>
      <c r="Z154" s="1"/>
      <c r="AA154" s="3"/>
      <c r="AB154" s="3"/>
      <c r="AC154" s="3"/>
      <c r="AD154" s="2"/>
      <c r="AE154" s="2"/>
      <c r="AF154" s="2"/>
      <c r="AG154" s="2"/>
      <c r="AH154" s="2"/>
      <c r="AI154" s="2"/>
      <c r="AJ154" s="2"/>
      <c r="AK154" s="2"/>
    </row>
    <row r="155" spans="1:37" s="44" customFormat="1" ht="30" customHeight="1" x14ac:dyDescent="0.2">
      <c r="A155" s="38"/>
      <c r="B155" s="223" t="s">
        <v>41</v>
      </c>
      <c r="C155" s="47" t="s">
        <v>273</v>
      </c>
      <c r="D155" s="116">
        <v>0</v>
      </c>
      <c r="E155" s="57">
        <v>2</v>
      </c>
      <c r="F155" s="111">
        <v>0</v>
      </c>
      <c r="G155" s="116"/>
      <c r="H155" s="57"/>
      <c r="I155" s="111"/>
      <c r="J155" s="116"/>
      <c r="K155" s="111"/>
      <c r="L155" s="111"/>
      <c r="M155" s="116"/>
      <c r="N155" s="111"/>
      <c r="O155" s="111"/>
      <c r="P155" s="133" t="s">
        <v>267</v>
      </c>
      <c r="Q155" s="38">
        <v>0</v>
      </c>
      <c r="R155" s="47" t="s">
        <v>268</v>
      </c>
      <c r="S155" s="83" t="s">
        <v>274</v>
      </c>
      <c r="T155" s="456"/>
      <c r="U155" s="224"/>
      <c r="V155" s="42"/>
      <c r="W155" s="46"/>
      <c r="X155" s="46"/>
      <c r="Y155" s="46"/>
      <c r="Z155" s="46"/>
      <c r="AA155" s="46"/>
      <c r="AB155" s="46"/>
      <c r="AC155" s="46"/>
    </row>
    <row r="156" spans="1:37" ht="30" customHeight="1" x14ac:dyDescent="0.2">
      <c r="A156" s="159"/>
      <c r="B156" s="4"/>
      <c r="C156" s="17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8"/>
      <c r="R156" s="178"/>
      <c r="S156" s="177"/>
      <c r="T156" s="177"/>
      <c r="U156" s="178"/>
      <c r="V156" s="225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7" ht="35.25" customHeight="1" x14ac:dyDescent="0.2">
      <c r="A157" s="457" t="s">
        <v>275</v>
      </c>
      <c r="B157" s="458"/>
      <c r="C157" s="458"/>
      <c r="D157" s="458"/>
      <c r="E157" s="458"/>
      <c r="F157" s="458"/>
      <c r="G157" s="458"/>
      <c r="H157" s="458"/>
      <c r="I157" s="458"/>
      <c r="J157" s="458"/>
      <c r="K157" s="458"/>
      <c r="L157" s="458"/>
      <c r="M157" s="458"/>
      <c r="N157" s="458"/>
      <c r="O157" s="458"/>
      <c r="P157" s="458"/>
      <c r="Q157" s="458"/>
      <c r="R157" s="458"/>
      <c r="S157" s="458"/>
      <c r="T157" s="458"/>
      <c r="U157" s="458"/>
      <c r="V157" s="459"/>
      <c r="W157" s="1"/>
      <c r="X157" s="3"/>
      <c r="Y157" s="3"/>
      <c r="Z157" s="3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7" ht="30" customHeight="1" x14ac:dyDescent="0.2">
      <c r="A158" s="183"/>
      <c r="B158" s="161" t="s">
        <v>85</v>
      </c>
      <c r="C158" s="168" t="s">
        <v>276</v>
      </c>
      <c r="D158" s="155"/>
      <c r="E158" s="57" t="s">
        <v>82</v>
      </c>
      <c r="F158" s="57"/>
      <c r="G158" s="155"/>
      <c r="H158" s="57" t="s">
        <v>82</v>
      </c>
      <c r="I158" s="57"/>
      <c r="J158" s="155"/>
      <c r="K158" s="57"/>
      <c r="L158" s="57"/>
      <c r="M158" s="155"/>
      <c r="N158" s="57"/>
      <c r="O158" s="57"/>
      <c r="P158" s="155" t="s">
        <v>43</v>
      </c>
      <c r="Q158" s="226" t="s">
        <v>261</v>
      </c>
      <c r="R158" s="165" t="s">
        <v>277</v>
      </c>
      <c r="S158" s="85" t="s">
        <v>278</v>
      </c>
      <c r="T158" s="109" t="s">
        <v>264</v>
      </c>
      <c r="U158" s="165"/>
      <c r="V158" s="166"/>
      <c r="W158" s="1"/>
      <c r="X158" s="3"/>
      <c r="Y158" s="3"/>
      <c r="Z158" s="3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7" ht="30" customHeight="1" x14ac:dyDescent="0.2">
      <c r="A159" s="115" t="s">
        <v>52</v>
      </c>
      <c r="B159" s="161" t="s">
        <v>85</v>
      </c>
      <c r="C159" s="108" t="s">
        <v>279</v>
      </c>
      <c r="D159" s="116"/>
      <c r="E159" s="111"/>
      <c r="F159" s="111"/>
      <c r="G159" s="316">
        <v>0</v>
      </c>
      <c r="H159" s="317">
        <v>2</v>
      </c>
      <c r="I159" s="318">
        <v>0</v>
      </c>
      <c r="J159" s="155"/>
      <c r="K159" s="57"/>
      <c r="L159" s="57"/>
      <c r="M159" s="155"/>
      <c r="N159" s="57"/>
      <c r="O159" s="57"/>
      <c r="P159" s="155" t="s">
        <v>43</v>
      </c>
      <c r="Q159" s="183">
        <v>0</v>
      </c>
      <c r="R159" s="51" t="s">
        <v>47</v>
      </c>
      <c r="S159" s="168" t="s">
        <v>280</v>
      </c>
      <c r="T159" s="168"/>
      <c r="U159" s="165"/>
      <c r="V159" s="166"/>
      <c r="W159" s="1"/>
      <c r="X159" s="3"/>
      <c r="Y159" s="3"/>
      <c r="Z159" s="3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7" ht="30" customHeight="1" x14ac:dyDescent="0.2">
      <c r="A160" s="115" t="s">
        <v>40</v>
      </c>
      <c r="B160" s="222" t="s">
        <v>85</v>
      </c>
      <c r="C160" s="443" t="s">
        <v>281</v>
      </c>
      <c r="D160" s="316">
        <v>0</v>
      </c>
      <c r="E160" s="317">
        <v>2</v>
      </c>
      <c r="F160" s="317">
        <v>0</v>
      </c>
      <c r="G160" s="116"/>
      <c r="H160" s="57"/>
      <c r="I160" s="57"/>
      <c r="J160" s="155"/>
      <c r="K160" s="57"/>
      <c r="L160" s="57"/>
      <c r="M160" s="155"/>
      <c r="N160" s="57"/>
      <c r="O160" s="57"/>
      <c r="P160" s="159" t="s">
        <v>43</v>
      </c>
      <c r="Q160" s="183">
        <v>0</v>
      </c>
      <c r="R160" s="51" t="s">
        <v>47</v>
      </c>
      <c r="S160" s="168" t="s">
        <v>282</v>
      </c>
      <c r="T160" s="168"/>
      <c r="U160" s="165"/>
      <c r="V160" s="166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53" s="371" customFormat="1" ht="30" customHeight="1" x14ac:dyDescent="0.25">
      <c r="A161" s="357" t="s">
        <v>52</v>
      </c>
      <c r="B161" s="439" t="s">
        <v>41</v>
      </c>
      <c r="C161" s="411" t="s">
        <v>283</v>
      </c>
      <c r="D161" s="317"/>
      <c r="E161" s="317"/>
      <c r="F161" s="317"/>
      <c r="G161" s="116">
        <v>0</v>
      </c>
      <c r="H161" s="57">
        <v>2</v>
      </c>
      <c r="I161" s="57">
        <v>0</v>
      </c>
      <c r="J161" s="155"/>
      <c r="K161" s="57"/>
      <c r="L161" s="57"/>
      <c r="M161" s="155"/>
      <c r="N161" s="57"/>
      <c r="O161" s="57"/>
      <c r="P161" s="354" t="s">
        <v>43</v>
      </c>
      <c r="Q161" s="372">
        <v>2</v>
      </c>
      <c r="R161" s="395" t="s">
        <v>284</v>
      </c>
      <c r="S161" s="396" t="s">
        <v>285</v>
      </c>
      <c r="T161" s="358"/>
      <c r="U161" s="442"/>
      <c r="V161" s="358"/>
    </row>
    <row r="162" spans="1:53" s="371" customFormat="1" ht="30" customHeight="1" x14ac:dyDescent="0.25">
      <c r="A162" s="415" t="s">
        <v>40</v>
      </c>
      <c r="B162" s="357" t="s">
        <v>41</v>
      </c>
      <c r="C162" s="414" t="s">
        <v>32</v>
      </c>
      <c r="D162" s="316">
        <v>2</v>
      </c>
      <c r="E162" s="317">
        <v>2</v>
      </c>
      <c r="F162" s="317">
        <v>0</v>
      </c>
      <c r="G162" s="116"/>
      <c r="H162" s="57"/>
      <c r="I162" s="57"/>
      <c r="J162" s="155"/>
      <c r="K162" s="57"/>
      <c r="L162" s="57"/>
      <c r="M162" s="155"/>
      <c r="N162" s="57"/>
      <c r="O162" s="57"/>
      <c r="P162" s="354" t="s">
        <v>20</v>
      </c>
      <c r="Q162" s="405">
        <v>5</v>
      </c>
      <c r="R162" s="420" t="s">
        <v>295</v>
      </c>
      <c r="S162" s="328" t="s">
        <v>33</v>
      </c>
      <c r="T162" s="429"/>
      <c r="U162" s="368" t="s">
        <v>34</v>
      </c>
      <c r="W162" s="334"/>
      <c r="X162" s="334"/>
      <c r="Y162" s="334"/>
      <c r="Z162" s="334"/>
      <c r="AA162" s="334"/>
      <c r="AB162" s="334"/>
      <c r="AC162" s="334"/>
      <c r="AD162" s="334"/>
      <c r="AE162" s="334"/>
      <c r="AF162" s="334"/>
      <c r="AG162" s="334"/>
      <c r="AH162" s="334"/>
      <c r="AI162" s="334"/>
      <c r="AJ162" s="334"/>
      <c r="AK162" s="333"/>
      <c r="AL162" s="333"/>
      <c r="AM162" s="333"/>
      <c r="AN162" s="333"/>
      <c r="AO162" s="333"/>
      <c r="AP162" s="333"/>
      <c r="AQ162" s="333"/>
      <c r="AR162" s="333"/>
      <c r="AS162" s="333"/>
      <c r="AT162" s="333"/>
      <c r="AU162" s="333"/>
      <c r="AV162" s="333"/>
      <c r="AW162" s="333"/>
      <c r="AX162" s="333"/>
      <c r="AY162" s="333"/>
      <c r="AZ162" s="333"/>
      <c r="BA162" s="333"/>
    </row>
    <row r="163" spans="1:53" s="371" customFormat="1" ht="30" customHeight="1" x14ac:dyDescent="0.25">
      <c r="A163" s="407" t="s">
        <v>116</v>
      </c>
      <c r="B163" s="439" t="s">
        <v>41</v>
      </c>
      <c r="C163" s="369" t="s">
        <v>35</v>
      </c>
      <c r="D163" s="316"/>
      <c r="E163" s="317"/>
      <c r="F163" s="317"/>
      <c r="G163" s="116"/>
      <c r="H163" s="57"/>
      <c r="I163" s="57"/>
      <c r="J163" s="155">
        <v>2</v>
      </c>
      <c r="K163" s="57">
        <v>0</v>
      </c>
      <c r="L163" s="57">
        <v>2</v>
      </c>
      <c r="M163" s="155"/>
      <c r="N163" s="57"/>
      <c r="O163" s="57"/>
      <c r="P163" s="354" t="s">
        <v>20</v>
      </c>
      <c r="Q163" s="354">
        <v>5</v>
      </c>
      <c r="R163" s="370" t="s">
        <v>26</v>
      </c>
      <c r="S163" s="328" t="s">
        <v>36</v>
      </c>
      <c r="T163" s="440" t="s">
        <v>25</v>
      </c>
      <c r="U163" s="441"/>
      <c r="V163" s="328"/>
      <c r="AJ163" s="333"/>
      <c r="AK163" s="333"/>
      <c r="AL163" s="333"/>
      <c r="AM163" s="333"/>
      <c r="AN163" s="333"/>
      <c r="AO163" s="333"/>
      <c r="AP163" s="333"/>
      <c r="AQ163" s="333"/>
      <c r="AR163" s="333"/>
      <c r="AS163" s="333"/>
      <c r="AT163" s="333"/>
      <c r="AU163" s="333"/>
      <c r="AV163" s="333"/>
      <c r="AW163" s="333"/>
      <c r="AX163" s="333"/>
      <c r="AY163" s="333"/>
      <c r="AZ163" s="333"/>
      <c r="BA163" s="333"/>
    </row>
    <row r="164" spans="1:53" ht="35.25" customHeight="1" x14ac:dyDescent="0.2">
      <c r="A164" s="460" t="s">
        <v>286</v>
      </c>
      <c r="B164" s="458"/>
      <c r="C164" s="458"/>
      <c r="D164" s="458"/>
      <c r="E164" s="458"/>
      <c r="F164" s="458"/>
      <c r="G164" s="458"/>
      <c r="H164" s="458"/>
      <c r="I164" s="458"/>
      <c r="J164" s="458"/>
      <c r="K164" s="458"/>
      <c r="L164" s="458"/>
      <c r="M164" s="458"/>
      <c r="N164" s="458"/>
      <c r="O164" s="458"/>
      <c r="P164" s="458"/>
      <c r="Q164" s="458"/>
      <c r="R164" s="458"/>
      <c r="S164" s="458"/>
      <c r="T164" s="458"/>
      <c r="U164" s="458"/>
      <c r="V164" s="459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53" s="44" customFormat="1" ht="38.25" x14ac:dyDescent="0.2">
      <c r="A165" s="47"/>
      <c r="B165" s="289" t="s">
        <v>85</v>
      </c>
      <c r="C165" s="47" t="s">
        <v>287</v>
      </c>
      <c r="D165" s="62"/>
      <c r="E165" s="275"/>
      <c r="F165" s="276"/>
      <c r="G165" s="62"/>
      <c r="H165" s="275"/>
      <c r="I165" s="276"/>
      <c r="J165" s="62"/>
      <c r="K165" s="275"/>
      <c r="L165" s="276"/>
      <c r="M165" s="62"/>
      <c r="N165" s="134" t="s">
        <v>82</v>
      </c>
      <c r="O165" s="276"/>
      <c r="P165" s="40" t="s">
        <v>20</v>
      </c>
      <c r="Q165" s="40">
        <v>2</v>
      </c>
      <c r="R165" s="47" t="s">
        <v>288</v>
      </c>
      <c r="S165" s="47" t="s">
        <v>289</v>
      </c>
      <c r="T165" s="47" t="s">
        <v>290</v>
      </c>
      <c r="U165" s="47"/>
      <c r="V165" s="278" t="s">
        <v>291</v>
      </c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</row>
    <row r="166" spans="1:53" ht="30" customHeight="1" x14ac:dyDescent="0.2">
      <c r="A166" s="1"/>
      <c r="B166" s="4"/>
      <c r="C166" s="17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78"/>
      <c r="S166" s="3"/>
      <c r="T166" s="3"/>
      <c r="U166" s="227"/>
      <c r="V166" s="228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53" ht="30" customHeight="1" x14ac:dyDescent="0.2">
      <c r="A167" s="1"/>
      <c r="B167" s="4"/>
      <c r="C167" s="17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78"/>
      <c r="S167" s="3"/>
      <c r="T167" s="3"/>
      <c r="U167" s="227"/>
      <c r="V167" s="228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53" ht="30" customHeight="1" x14ac:dyDescent="0.2">
      <c r="A168" s="1"/>
      <c r="B168" s="4"/>
      <c r="C168" s="3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78"/>
      <c r="S168" s="3"/>
      <c r="T168" s="3"/>
      <c r="U168" s="227"/>
      <c r="V168" s="228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53" ht="30" customHeight="1" x14ac:dyDescent="0.2">
      <c r="A169" s="1"/>
      <c r="B169" s="4"/>
      <c r="C169" s="17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78"/>
      <c r="S169" s="3"/>
      <c r="T169" s="3"/>
      <c r="U169" s="227"/>
      <c r="V169" s="228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53" ht="30" customHeight="1" x14ac:dyDescent="0.2">
      <c r="A170" s="1"/>
      <c r="B170" s="4"/>
      <c r="C170" s="17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78"/>
      <c r="S170" s="3"/>
      <c r="T170" s="3"/>
      <c r="U170" s="227"/>
      <c r="V170" s="228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53" ht="30" customHeight="1" x14ac:dyDescent="0.2">
      <c r="A171" s="1"/>
      <c r="B171" s="4"/>
      <c r="C171" s="35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  <c r="R171" s="178"/>
      <c r="S171" s="3"/>
      <c r="T171" s="3"/>
      <c r="U171" s="227"/>
      <c r="V171" s="228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53" ht="30" customHeight="1" x14ac:dyDescent="0.2">
      <c r="A172" s="1"/>
      <c r="B172" s="4"/>
      <c r="C172" s="17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78"/>
      <c r="S172" s="3"/>
      <c r="T172" s="3"/>
      <c r="U172" s="227"/>
      <c r="V172" s="228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53" ht="30" customHeight="1" x14ac:dyDescent="0.2">
      <c r="A173" s="1"/>
      <c r="B173" s="4"/>
      <c r="C173" s="17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78"/>
      <c r="S173" s="3"/>
      <c r="T173" s="3"/>
      <c r="U173" s="227"/>
      <c r="V173" s="228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53" ht="30" customHeight="1" x14ac:dyDescent="0.2">
      <c r="A174" s="1"/>
      <c r="B174" s="4"/>
      <c r="C174" s="35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  <c r="R174" s="178"/>
      <c r="S174" s="3"/>
      <c r="T174" s="3"/>
      <c r="U174" s="227"/>
      <c r="V174" s="228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53" ht="30" customHeight="1" x14ac:dyDescent="0.2">
      <c r="A175" s="1"/>
      <c r="B175" s="4"/>
      <c r="C175" s="35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  <c r="R175" s="178"/>
      <c r="S175" s="3"/>
      <c r="T175" s="3"/>
      <c r="U175" s="227"/>
      <c r="V175" s="228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53" ht="30" customHeight="1" x14ac:dyDescent="0.2">
      <c r="A176" s="1"/>
      <c r="B176" s="4"/>
      <c r="C176" s="17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78"/>
      <c r="S176" s="3"/>
      <c r="T176" s="3"/>
      <c r="U176" s="227"/>
      <c r="V176" s="228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30" customHeight="1" x14ac:dyDescent="0.2">
      <c r="A177" s="1"/>
      <c r="B177" s="4"/>
      <c r="C177" s="3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78"/>
      <c r="S177" s="3"/>
      <c r="T177" s="3"/>
      <c r="U177" s="227"/>
      <c r="V177" s="228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30" customHeight="1" x14ac:dyDescent="0.2">
      <c r="A178" s="1"/>
      <c r="B178" s="4"/>
      <c r="C178" s="17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78"/>
      <c r="S178" s="3"/>
      <c r="T178" s="3"/>
      <c r="U178" s="227"/>
      <c r="V178" s="228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30" customHeight="1" x14ac:dyDescent="0.2">
      <c r="A179" s="1"/>
      <c r="B179" s="4"/>
      <c r="C179" s="17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78"/>
      <c r="S179" s="3"/>
      <c r="T179" s="3"/>
      <c r="U179" s="227"/>
      <c r="V179" s="228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30" customHeight="1" x14ac:dyDescent="0.2">
      <c r="A180" s="1"/>
      <c r="B180" s="4"/>
      <c r="C180" s="35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  <c r="R180" s="178"/>
      <c r="S180" s="3"/>
      <c r="T180" s="3"/>
      <c r="U180" s="227"/>
      <c r="V180" s="228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30" customHeight="1" x14ac:dyDescent="0.2">
      <c r="A181" s="1"/>
      <c r="B181" s="4"/>
      <c r="C181" s="17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78"/>
      <c r="S181" s="3"/>
      <c r="T181" s="3"/>
      <c r="U181" s="227"/>
      <c r="V181" s="228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30" customHeight="1" x14ac:dyDescent="0.2">
      <c r="A182" s="1"/>
      <c r="B182" s="4"/>
      <c r="C182" s="17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78"/>
      <c r="S182" s="3"/>
      <c r="T182" s="3"/>
      <c r="U182" s="227"/>
      <c r="V182" s="228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30" customHeight="1" x14ac:dyDescent="0.2">
      <c r="A183" s="1"/>
      <c r="B183" s="4"/>
      <c r="C183" s="35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  <c r="R183" s="178"/>
      <c r="S183" s="3"/>
      <c r="T183" s="3"/>
      <c r="U183" s="227"/>
      <c r="V183" s="228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30" customHeight="1" x14ac:dyDescent="0.2">
      <c r="A184" s="1"/>
      <c r="B184" s="4"/>
      <c r="C184" s="17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78"/>
      <c r="S184" s="3"/>
      <c r="T184" s="3"/>
      <c r="U184" s="227"/>
      <c r="V184" s="228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30" customHeight="1" x14ac:dyDescent="0.2">
      <c r="A185" s="1"/>
      <c r="B185" s="4"/>
      <c r="C185" s="17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78"/>
      <c r="S185" s="3"/>
      <c r="T185" s="3"/>
      <c r="U185" s="227"/>
      <c r="V185" s="228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30" customHeight="1" x14ac:dyDescent="0.2">
      <c r="A186" s="1"/>
      <c r="B186" s="4"/>
      <c r="C186" s="17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78"/>
      <c r="S186" s="3"/>
      <c r="T186" s="3"/>
      <c r="U186" s="227"/>
      <c r="V186" s="228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30" customHeight="1" x14ac:dyDescent="0.2">
      <c r="A187" s="1"/>
      <c r="B187" s="4"/>
      <c r="C187" s="17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78"/>
      <c r="S187" s="3"/>
      <c r="T187" s="3"/>
      <c r="U187" s="227"/>
      <c r="V187" s="228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30" customHeight="1" x14ac:dyDescent="0.2">
      <c r="A188" s="1"/>
      <c r="B188" s="4"/>
      <c r="C188" s="17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78"/>
      <c r="S188" s="3"/>
      <c r="T188" s="3"/>
      <c r="U188" s="227"/>
      <c r="V188" s="228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30" customHeight="1" x14ac:dyDescent="0.2">
      <c r="A189" s="1"/>
      <c r="B189" s="4"/>
      <c r="C189" s="35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  <c r="R189" s="178"/>
      <c r="S189" s="3"/>
      <c r="T189" s="3"/>
      <c r="U189" s="227"/>
      <c r="V189" s="228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30" customHeight="1" x14ac:dyDescent="0.2">
      <c r="A190" s="1"/>
      <c r="B190" s="4"/>
      <c r="C190" s="17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78"/>
      <c r="S190" s="3"/>
      <c r="T190" s="3"/>
      <c r="U190" s="227"/>
      <c r="V190" s="228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30" customHeight="1" x14ac:dyDescent="0.2">
      <c r="A191" s="1"/>
      <c r="B191" s="4"/>
      <c r="C191" s="17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78"/>
      <c r="S191" s="3"/>
      <c r="T191" s="3"/>
      <c r="U191" s="227"/>
      <c r="V191" s="228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30" customHeight="1" x14ac:dyDescent="0.2">
      <c r="A192" s="1"/>
      <c r="B192" s="4"/>
      <c r="C192" s="35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1"/>
      <c r="Q192" s="1"/>
      <c r="R192" s="178"/>
      <c r="S192" s="3"/>
      <c r="T192" s="3"/>
      <c r="U192" s="227"/>
      <c r="V192" s="228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30" customHeight="1" x14ac:dyDescent="0.2">
      <c r="A193" s="1"/>
      <c r="B193" s="4"/>
      <c r="C193" s="17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78"/>
      <c r="S193" s="3"/>
      <c r="T193" s="3"/>
      <c r="U193" s="227"/>
      <c r="V193" s="228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30" customHeight="1" x14ac:dyDescent="0.2">
      <c r="A194" s="1"/>
      <c r="B194" s="4"/>
      <c r="C194" s="17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78"/>
      <c r="S194" s="3"/>
      <c r="T194" s="3"/>
      <c r="U194" s="227"/>
      <c r="V194" s="228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30" customHeight="1" x14ac:dyDescent="0.2">
      <c r="A195" s="1"/>
      <c r="B195" s="4"/>
      <c r="C195" s="17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78"/>
      <c r="S195" s="3"/>
      <c r="T195" s="3"/>
      <c r="U195" s="227"/>
      <c r="V195" s="228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30" customHeight="1" x14ac:dyDescent="0.2">
      <c r="A196" s="1"/>
      <c r="B196" s="4"/>
      <c r="C196" s="17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78"/>
      <c r="S196" s="3"/>
      <c r="T196" s="3"/>
      <c r="U196" s="227"/>
      <c r="V196" s="228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30" customHeight="1" x14ac:dyDescent="0.2">
      <c r="A197" s="1"/>
      <c r="B197" s="4"/>
      <c r="C197" s="17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78"/>
      <c r="S197" s="3"/>
      <c r="T197" s="3"/>
      <c r="U197" s="227"/>
      <c r="V197" s="228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30" customHeight="1" x14ac:dyDescent="0.2">
      <c r="A198" s="1"/>
      <c r="B198" s="4"/>
      <c r="C198" s="35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1"/>
      <c r="Q198" s="1"/>
      <c r="R198" s="178"/>
      <c r="S198" s="3"/>
      <c r="T198" s="3"/>
      <c r="U198" s="227"/>
      <c r="V198" s="228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30" customHeight="1" x14ac:dyDescent="0.2">
      <c r="A199" s="1"/>
      <c r="B199" s="4"/>
      <c r="C199" s="17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78"/>
      <c r="S199" s="3"/>
      <c r="T199" s="3"/>
      <c r="U199" s="227"/>
      <c r="V199" s="228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30" customHeight="1" x14ac:dyDescent="0.2">
      <c r="A200" s="1"/>
      <c r="B200" s="4"/>
      <c r="C200" s="17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78"/>
      <c r="S200" s="3"/>
      <c r="T200" s="3"/>
      <c r="U200" s="227"/>
      <c r="V200" s="228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30" customHeight="1" x14ac:dyDescent="0.2">
      <c r="A201" s="1"/>
      <c r="B201" s="4"/>
      <c r="C201" s="35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1"/>
      <c r="Q201" s="1"/>
      <c r="R201" s="178"/>
      <c r="S201" s="3"/>
      <c r="T201" s="3"/>
      <c r="U201" s="227"/>
      <c r="V201" s="228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30" customHeight="1" x14ac:dyDescent="0.2">
      <c r="A202" s="1"/>
      <c r="B202" s="4"/>
      <c r="C202" s="35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1"/>
      <c r="Q202" s="1"/>
      <c r="R202" s="178"/>
      <c r="S202" s="3"/>
      <c r="T202" s="3"/>
      <c r="U202" s="227"/>
      <c r="V202" s="228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30" customHeight="1" x14ac:dyDescent="0.2">
      <c r="A203" s="1"/>
      <c r="B203" s="4"/>
      <c r="C203" s="17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78"/>
      <c r="S203" s="3"/>
      <c r="T203" s="3"/>
      <c r="U203" s="227"/>
      <c r="V203" s="228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30" customHeight="1" x14ac:dyDescent="0.2">
      <c r="A204" s="1"/>
      <c r="B204" s="4"/>
      <c r="C204" s="17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78"/>
      <c r="S204" s="3"/>
      <c r="T204" s="3"/>
      <c r="U204" s="227"/>
      <c r="V204" s="228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30" customHeight="1" x14ac:dyDescent="0.2">
      <c r="A205" s="1"/>
      <c r="B205" s="4"/>
      <c r="C205" s="17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78"/>
      <c r="S205" s="3"/>
      <c r="T205" s="3"/>
      <c r="U205" s="227"/>
      <c r="V205" s="228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30" customHeight="1" x14ac:dyDescent="0.2">
      <c r="A206" s="1"/>
      <c r="B206" s="4"/>
      <c r="C206" s="17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78"/>
      <c r="S206" s="3"/>
      <c r="T206" s="3"/>
      <c r="U206" s="227"/>
      <c r="V206" s="228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30" customHeight="1" x14ac:dyDescent="0.2">
      <c r="A207" s="1"/>
      <c r="B207" s="4"/>
      <c r="C207" s="35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1"/>
      <c r="Q207" s="1"/>
      <c r="R207" s="178"/>
      <c r="S207" s="3"/>
      <c r="T207" s="3"/>
      <c r="U207" s="227"/>
      <c r="V207" s="228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30" customHeight="1" x14ac:dyDescent="0.2">
      <c r="A208" s="1"/>
      <c r="B208" s="4"/>
      <c r="C208" s="17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78"/>
      <c r="S208" s="3"/>
      <c r="T208" s="3"/>
      <c r="U208" s="227"/>
      <c r="V208" s="228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30" customHeight="1" x14ac:dyDescent="0.2">
      <c r="A209" s="1"/>
      <c r="B209" s="4"/>
      <c r="C209" s="17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78"/>
      <c r="S209" s="3"/>
      <c r="T209" s="3"/>
      <c r="U209" s="227"/>
      <c r="V209" s="228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30" customHeight="1" x14ac:dyDescent="0.2">
      <c r="A210" s="1"/>
      <c r="B210" s="4"/>
      <c r="C210" s="35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1"/>
      <c r="Q210" s="1"/>
      <c r="R210" s="178"/>
      <c r="S210" s="3"/>
      <c r="T210" s="3"/>
      <c r="U210" s="227"/>
      <c r="V210" s="228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30" customHeight="1" x14ac:dyDescent="0.2">
      <c r="A211" s="1"/>
      <c r="B211" s="4"/>
      <c r="C211" s="17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78"/>
      <c r="S211" s="3"/>
      <c r="T211" s="3"/>
      <c r="U211" s="227"/>
      <c r="V211" s="228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30" customHeight="1" x14ac:dyDescent="0.2">
      <c r="A212" s="1"/>
      <c r="B212" s="4"/>
      <c r="C212" s="17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78"/>
      <c r="S212" s="3"/>
      <c r="T212" s="3"/>
      <c r="U212" s="227"/>
      <c r="V212" s="228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30" customHeight="1" x14ac:dyDescent="0.2">
      <c r="A213" s="1"/>
      <c r="B213" s="4"/>
      <c r="C213" s="17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78"/>
      <c r="S213" s="3"/>
      <c r="T213" s="3"/>
      <c r="U213" s="227"/>
      <c r="V213" s="228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30" customHeight="1" x14ac:dyDescent="0.2">
      <c r="A214" s="1"/>
      <c r="B214" s="4"/>
      <c r="C214" s="17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78"/>
      <c r="S214" s="3"/>
      <c r="T214" s="3"/>
      <c r="U214" s="227"/>
      <c r="V214" s="228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30" customHeight="1" x14ac:dyDescent="0.2">
      <c r="A215" s="1"/>
      <c r="B215" s="4"/>
      <c r="C215" s="17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78"/>
      <c r="S215" s="3"/>
      <c r="T215" s="3"/>
      <c r="U215" s="227"/>
      <c r="V215" s="228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30" customHeight="1" x14ac:dyDescent="0.2">
      <c r="A216" s="1"/>
      <c r="B216" s="4"/>
      <c r="C216" s="17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78"/>
      <c r="S216" s="3"/>
      <c r="T216" s="3"/>
      <c r="U216" s="227"/>
      <c r="V216" s="228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30" customHeight="1" x14ac:dyDescent="0.2">
      <c r="A217" s="1"/>
      <c r="B217" s="4"/>
      <c r="C217" s="17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78"/>
      <c r="S217" s="3"/>
      <c r="T217" s="3"/>
      <c r="U217" s="227"/>
      <c r="V217" s="228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30" customHeight="1" x14ac:dyDescent="0.2">
      <c r="A218" s="1"/>
      <c r="B218" s="4"/>
      <c r="C218" s="17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78"/>
      <c r="S218" s="3"/>
      <c r="T218" s="3"/>
      <c r="U218" s="227"/>
      <c r="V218" s="228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30" customHeight="1" x14ac:dyDescent="0.2">
      <c r="A219" s="1"/>
      <c r="B219" s="4"/>
      <c r="C219" s="17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78"/>
      <c r="S219" s="3"/>
      <c r="T219" s="3"/>
      <c r="U219" s="227"/>
      <c r="V219" s="228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30" customHeight="1" x14ac:dyDescent="0.2">
      <c r="A220" s="1"/>
      <c r="B220" s="4"/>
      <c r="C220" s="35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1"/>
      <c r="Q220" s="1"/>
      <c r="R220" s="178"/>
      <c r="S220" s="3"/>
      <c r="T220" s="3"/>
      <c r="U220" s="227"/>
      <c r="V220" s="228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30" customHeight="1" x14ac:dyDescent="0.2">
      <c r="A221" s="1"/>
      <c r="B221" s="4"/>
      <c r="C221" s="17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78"/>
      <c r="S221" s="3"/>
      <c r="T221" s="3"/>
      <c r="U221" s="227"/>
      <c r="V221" s="228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30" customHeight="1" x14ac:dyDescent="0.2">
      <c r="A222" s="1"/>
      <c r="B222" s="4"/>
      <c r="C222" s="17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78"/>
      <c r="S222" s="3"/>
      <c r="T222" s="3"/>
      <c r="U222" s="227"/>
      <c r="V222" s="228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30" customHeight="1" x14ac:dyDescent="0.2">
      <c r="A223" s="1"/>
      <c r="B223" s="4"/>
      <c r="C223" s="35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1"/>
      <c r="Q223" s="1"/>
      <c r="R223" s="178"/>
      <c r="S223" s="3"/>
      <c r="T223" s="3"/>
      <c r="U223" s="227"/>
      <c r="V223" s="228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30" customHeight="1" x14ac:dyDescent="0.2">
      <c r="A224" s="1"/>
      <c r="B224" s="4"/>
      <c r="C224" s="17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78"/>
      <c r="S224" s="3"/>
      <c r="T224" s="3"/>
      <c r="U224" s="227"/>
      <c r="V224" s="228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30" customHeight="1" x14ac:dyDescent="0.2">
      <c r="A225" s="1"/>
      <c r="B225" s="4"/>
      <c r="C225" s="17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78"/>
      <c r="S225" s="3"/>
      <c r="T225" s="3"/>
      <c r="U225" s="227"/>
      <c r="V225" s="228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30" customHeight="1" x14ac:dyDescent="0.2">
      <c r="A226" s="1"/>
      <c r="B226" s="4"/>
      <c r="C226" s="35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1"/>
      <c r="Q226" s="1"/>
      <c r="R226" s="178"/>
      <c r="S226" s="3"/>
      <c r="T226" s="3"/>
      <c r="U226" s="227"/>
      <c r="V226" s="228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30" customHeight="1" x14ac:dyDescent="0.2">
      <c r="A227" s="1"/>
      <c r="B227" s="4"/>
      <c r="C227" s="17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78"/>
      <c r="S227" s="3"/>
      <c r="T227" s="3"/>
      <c r="U227" s="227"/>
      <c r="V227" s="228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30" customHeight="1" x14ac:dyDescent="0.2">
      <c r="A228" s="1"/>
      <c r="B228" s="4"/>
      <c r="C228" s="17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78"/>
      <c r="S228" s="3"/>
      <c r="T228" s="3"/>
      <c r="U228" s="227"/>
      <c r="V228" s="228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30" customHeight="1" x14ac:dyDescent="0.2">
      <c r="A229" s="1"/>
      <c r="B229" s="4"/>
      <c r="C229" s="17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78"/>
      <c r="S229" s="3"/>
      <c r="T229" s="3"/>
      <c r="U229" s="227"/>
      <c r="V229" s="228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30" customHeight="1" x14ac:dyDescent="0.2">
      <c r="A230" s="1"/>
      <c r="B230" s="4"/>
      <c r="C230" s="17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78"/>
      <c r="S230" s="3"/>
      <c r="T230" s="3"/>
      <c r="U230" s="227"/>
      <c r="V230" s="228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30" customHeight="1" x14ac:dyDescent="0.2">
      <c r="A231" s="1"/>
      <c r="B231" s="4"/>
      <c r="C231" s="17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78"/>
      <c r="S231" s="3"/>
      <c r="T231" s="3"/>
      <c r="U231" s="227"/>
      <c r="V231" s="228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30" customHeight="1" x14ac:dyDescent="0.2">
      <c r="A232" s="1"/>
      <c r="B232" s="4"/>
      <c r="C232" s="35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1"/>
      <c r="Q232" s="1"/>
      <c r="R232" s="178"/>
      <c r="S232" s="3"/>
      <c r="T232" s="3"/>
      <c r="U232" s="227"/>
      <c r="V232" s="228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30" customHeight="1" x14ac:dyDescent="0.2">
      <c r="A233" s="1"/>
      <c r="B233" s="4"/>
      <c r="C233" s="17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78"/>
      <c r="S233" s="3"/>
      <c r="T233" s="3"/>
      <c r="U233" s="227"/>
      <c r="V233" s="228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30" customHeight="1" x14ac:dyDescent="0.2">
      <c r="A234" s="1"/>
      <c r="B234" s="4"/>
      <c r="C234" s="17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78"/>
      <c r="S234" s="3"/>
      <c r="T234" s="3"/>
      <c r="U234" s="227"/>
      <c r="V234" s="228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30" customHeight="1" x14ac:dyDescent="0.2">
      <c r="A235" s="1"/>
      <c r="B235" s="4"/>
      <c r="C235" s="35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1"/>
      <c r="Q235" s="1"/>
      <c r="R235" s="178"/>
      <c r="S235" s="3"/>
      <c r="T235" s="3"/>
      <c r="U235" s="227"/>
      <c r="V235" s="228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30" customHeight="1" x14ac:dyDescent="0.2">
      <c r="A236" s="1"/>
      <c r="B236" s="4"/>
      <c r="C236" s="17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78"/>
      <c r="S236" s="3"/>
      <c r="T236" s="3"/>
      <c r="U236" s="227"/>
      <c r="V236" s="228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30" customHeight="1" x14ac:dyDescent="0.2">
      <c r="A237" s="1"/>
      <c r="B237" s="4"/>
      <c r="C237" s="17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78"/>
      <c r="S237" s="3"/>
      <c r="T237" s="3"/>
      <c r="U237" s="227"/>
      <c r="V237" s="228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30" customHeight="1" x14ac:dyDescent="0.2">
      <c r="A238" s="1"/>
      <c r="B238" s="4"/>
      <c r="C238" s="35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1"/>
      <c r="Q238" s="1"/>
      <c r="R238" s="178"/>
      <c r="S238" s="3"/>
      <c r="T238" s="3"/>
      <c r="U238" s="227"/>
      <c r="V238" s="228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30" customHeight="1" x14ac:dyDescent="0.2">
      <c r="A239" s="1"/>
      <c r="B239" s="4"/>
      <c r="C239" s="17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78"/>
      <c r="S239" s="3"/>
      <c r="T239" s="3"/>
      <c r="U239" s="227"/>
      <c r="V239" s="228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30" customHeight="1" x14ac:dyDescent="0.2">
      <c r="A240" s="1"/>
      <c r="B240" s="4"/>
      <c r="C240" s="17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78"/>
      <c r="S240" s="3"/>
      <c r="T240" s="3"/>
      <c r="U240" s="227"/>
      <c r="V240" s="228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30" customHeight="1" x14ac:dyDescent="0.2">
      <c r="A241" s="1"/>
      <c r="B241" s="4"/>
      <c r="C241" s="17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78"/>
      <c r="S241" s="3"/>
      <c r="T241" s="3"/>
      <c r="U241" s="227"/>
      <c r="V241" s="228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30" customHeight="1" x14ac:dyDescent="0.2">
      <c r="A242" s="1"/>
      <c r="B242" s="4"/>
      <c r="C242" s="17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78"/>
      <c r="S242" s="3"/>
      <c r="T242" s="3"/>
      <c r="U242" s="227"/>
      <c r="V242" s="228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30" customHeight="1" x14ac:dyDescent="0.2">
      <c r="A243" s="1"/>
      <c r="B243" s="4"/>
      <c r="C243" s="17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78"/>
      <c r="S243" s="3"/>
      <c r="T243" s="3"/>
      <c r="U243" s="227"/>
      <c r="V243" s="228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30" customHeight="1" x14ac:dyDescent="0.2">
      <c r="A244" s="1"/>
      <c r="B244" s="4"/>
      <c r="C244" s="35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1"/>
      <c r="Q244" s="1"/>
      <c r="R244" s="178"/>
      <c r="S244" s="3"/>
      <c r="T244" s="3"/>
      <c r="U244" s="227"/>
      <c r="V244" s="228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30" customHeight="1" x14ac:dyDescent="0.2">
      <c r="A245" s="1"/>
      <c r="B245" s="4"/>
      <c r="C245" s="17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78"/>
      <c r="S245" s="3"/>
      <c r="T245" s="3"/>
      <c r="U245" s="227"/>
      <c r="V245" s="228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30" customHeight="1" x14ac:dyDescent="0.2">
      <c r="A246" s="1"/>
      <c r="B246" s="4"/>
      <c r="C246" s="17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78"/>
      <c r="S246" s="3"/>
      <c r="T246" s="3"/>
      <c r="U246" s="227"/>
      <c r="V246" s="228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30" customHeight="1" x14ac:dyDescent="0.2">
      <c r="A247" s="1"/>
      <c r="B247" s="4"/>
      <c r="C247" s="35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1"/>
      <c r="Q247" s="1"/>
      <c r="R247" s="178"/>
      <c r="S247" s="3"/>
      <c r="T247" s="3"/>
      <c r="U247" s="227"/>
      <c r="V247" s="228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30" customHeight="1" x14ac:dyDescent="0.2">
      <c r="A248" s="1"/>
      <c r="B248" s="4"/>
      <c r="C248" s="17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78"/>
      <c r="S248" s="3"/>
      <c r="T248" s="3"/>
      <c r="U248" s="227"/>
      <c r="V248" s="228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30" customHeight="1" x14ac:dyDescent="0.2">
      <c r="A249" s="1"/>
      <c r="B249" s="4"/>
      <c r="C249" s="17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78"/>
      <c r="S249" s="3"/>
      <c r="T249" s="3"/>
      <c r="U249" s="227"/>
      <c r="V249" s="228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30" customHeight="1" x14ac:dyDescent="0.2">
      <c r="A250" s="1"/>
      <c r="B250" s="4"/>
      <c r="C250" s="35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1"/>
      <c r="Q250" s="1"/>
      <c r="R250" s="178"/>
      <c r="S250" s="3"/>
      <c r="T250" s="3"/>
      <c r="U250" s="227"/>
      <c r="V250" s="228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30" customHeight="1" x14ac:dyDescent="0.2">
      <c r="A251" s="1"/>
      <c r="B251" s="4"/>
      <c r="C251" s="17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78"/>
      <c r="S251" s="3"/>
      <c r="T251" s="3"/>
      <c r="U251" s="227"/>
      <c r="V251" s="228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30" customHeight="1" x14ac:dyDescent="0.2">
      <c r="A252" s="1"/>
      <c r="B252" s="4"/>
      <c r="C252" s="17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78"/>
      <c r="S252" s="3"/>
      <c r="T252" s="3"/>
      <c r="U252" s="227"/>
      <c r="V252" s="228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30" customHeight="1" x14ac:dyDescent="0.2">
      <c r="A253" s="1"/>
      <c r="B253" s="4"/>
      <c r="C253" s="17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78"/>
      <c r="S253" s="3"/>
      <c r="T253" s="3"/>
      <c r="U253" s="227"/>
      <c r="V253" s="228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30" customHeight="1" x14ac:dyDescent="0.2">
      <c r="A254" s="1"/>
      <c r="B254" s="4"/>
      <c r="C254" s="17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78"/>
      <c r="S254" s="3"/>
      <c r="T254" s="3"/>
      <c r="U254" s="227"/>
      <c r="V254" s="228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30" customHeight="1" x14ac:dyDescent="0.2">
      <c r="A255" s="1"/>
      <c r="B255" s="4"/>
      <c r="C255" s="17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78"/>
      <c r="S255" s="3"/>
      <c r="T255" s="3"/>
      <c r="U255" s="227"/>
      <c r="V255" s="228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30" customHeight="1" x14ac:dyDescent="0.2">
      <c r="A256" s="1"/>
      <c r="B256" s="4"/>
      <c r="C256" s="17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78"/>
      <c r="S256" s="3"/>
      <c r="T256" s="3"/>
      <c r="U256" s="227"/>
      <c r="V256" s="228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30" customHeight="1" x14ac:dyDescent="0.2">
      <c r="A257" s="1"/>
      <c r="B257" s="4"/>
      <c r="C257" s="35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1"/>
      <c r="Q257" s="1"/>
      <c r="R257" s="178"/>
      <c r="S257" s="3"/>
      <c r="T257" s="3"/>
      <c r="U257" s="227"/>
      <c r="V257" s="228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30" customHeight="1" x14ac:dyDescent="0.2">
      <c r="A258" s="1"/>
      <c r="B258" s="4"/>
      <c r="C258" s="17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78"/>
      <c r="S258" s="3"/>
      <c r="T258" s="3"/>
      <c r="U258" s="227"/>
      <c r="V258" s="228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30" customHeight="1" x14ac:dyDescent="0.2">
      <c r="A259" s="1"/>
      <c r="B259" s="4"/>
      <c r="C259" s="17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78"/>
      <c r="S259" s="3"/>
      <c r="T259" s="3"/>
      <c r="U259" s="227"/>
      <c r="V259" s="228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30" customHeight="1" x14ac:dyDescent="0.2">
      <c r="A260" s="1"/>
      <c r="B260" s="4"/>
      <c r="C260" s="35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1"/>
      <c r="Q260" s="1"/>
      <c r="R260" s="178"/>
      <c r="S260" s="3"/>
      <c r="T260" s="3"/>
      <c r="U260" s="227"/>
      <c r="V260" s="228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30" customHeight="1" x14ac:dyDescent="0.2">
      <c r="A261" s="1"/>
      <c r="B261" s="4"/>
      <c r="C261" s="17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78"/>
      <c r="S261" s="3"/>
      <c r="T261" s="3"/>
      <c r="U261" s="227"/>
      <c r="V261" s="22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30" customHeight="1" x14ac:dyDescent="0.2">
      <c r="A262" s="1"/>
      <c r="B262" s="4"/>
      <c r="C262" s="17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78"/>
      <c r="S262" s="3"/>
      <c r="T262" s="3"/>
      <c r="U262" s="227"/>
      <c r="V262" s="228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30" customHeight="1" x14ac:dyDescent="0.2">
      <c r="A263" s="1"/>
      <c r="B263" s="4"/>
      <c r="C263" s="35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1"/>
      <c r="Q263" s="1"/>
      <c r="R263" s="178"/>
      <c r="S263" s="3"/>
      <c r="T263" s="3"/>
      <c r="U263" s="227"/>
      <c r="V263" s="228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30" customHeight="1" x14ac:dyDescent="0.2">
      <c r="A264" s="1"/>
      <c r="B264" s="4"/>
      <c r="C264" s="17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78"/>
      <c r="S264" s="3"/>
      <c r="T264" s="3"/>
      <c r="U264" s="227"/>
      <c r="V264" s="228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30" customHeight="1" x14ac:dyDescent="0.2">
      <c r="A265" s="1"/>
      <c r="B265" s="4"/>
      <c r="C265" s="17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78"/>
      <c r="S265" s="3"/>
      <c r="T265" s="3"/>
      <c r="U265" s="227"/>
      <c r="V265" s="228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30" customHeight="1" x14ac:dyDescent="0.2">
      <c r="A266" s="1"/>
      <c r="B266" s="4"/>
      <c r="C266" s="17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78"/>
      <c r="S266" s="3"/>
      <c r="T266" s="3"/>
      <c r="U266" s="227"/>
      <c r="V266" s="228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30" customHeight="1" x14ac:dyDescent="0.2">
      <c r="A267" s="1"/>
      <c r="B267" s="4"/>
      <c r="C267" s="17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78"/>
      <c r="S267" s="3"/>
      <c r="T267" s="3"/>
      <c r="U267" s="227"/>
      <c r="V267" s="228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30" customHeight="1" x14ac:dyDescent="0.2">
      <c r="A268" s="1"/>
      <c r="B268" s="4"/>
      <c r="C268" s="35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1"/>
      <c r="Q268" s="1"/>
      <c r="R268" s="178"/>
      <c r="S268" s="3"/>
      <c r="T268" s="3"/>
      <c r="U268" s="227"/>
      <c r="V268" s="228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30" customHeight="1" x14ac:dyDescent="0.2">
      <c r="A269" s="1"/>
      <c r="B269" s="4"/>
      <c r="C269" s="35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1"/>
      <c r="Q269" s="1"/>
      <c r="R269" s="178"/>
      <c r="S269" s="3"/>
      <c r="T269" s="3"/>
      <c r="U269" s="227"/>
      <c r="V269" s="228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30" customHeight="1" x14ac:dyDescent="0.2">
      <c r="A270" s="1"/>
      <c r="B270" s="4"/>
      <c r="C270" s="17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78"/>
      <c r="S270" s="3"/>
      <c r="T270" s="3"/>
      <c r="U270" s="227"/>
      <c r="V270" s="228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30" customHeight="1" x14ac:dyDescent="0.2">
      <c r="A271" s="1"/>
      <c r="B271" s="4"/>
      <c r="C271" s="17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78"/>
      <c r="S271" s="3"/>
      <c r="T271" s="3"/>
      <c r="U271" s="227"/>
      <c r="V271" s="228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30" customHeight="1" x14ac:dyDescent="0.2">
      <c r="A272" s="1"/>
      <c r="B272" s="4"/>
      <c r="C272" s="17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78"/>
      <c r="S272" s="3"/>
      <c r="T272" s="3"/>
      <c r="U272" s="227"/>
      <c r="V272" s="228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30" customHeight="1" x14ac:dyDescent="0.2">
      <c r="A273" s="1"/>
      <c r="B273" s="4"/>
      <c r="C273" s="17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78"/>
      <c r="S273" s="3"/>
      <c r="T273" s="3"/>
      <c r="U273" s="227"/>
      <c r="V273" s="228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30" customHeight="1" x14ac:dyDescent="0.2">
      <c r="A274" s="1"/>
      <c r="B274" s="4"/>
      <c r="C274" s="17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78"/>
      <c r="S274" s="3"/>
      <c r="T274" s="3"/>
      <c r="U274" s="227"/>
      <c r="V274" s="228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30" customHeight="1" x14ac:dyDescent="0.2">
      <c r="A275" s="1"/>
      <c r="B275" s="4"/>
      <c r="C275" s="17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78"/>
      <c r="S275" s="3"/>
      <c r="T275" s="3"/>
      <c r="U275" s="227"/>
      <c r="V275" s="228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30" customHeight="1" x14ac:dyDescent="0.2">
      <c r="A276" s="1"/>
      <c r="B276" s="4"/>
      <c r="C276" s="17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78"/>
      <c r="S276" s="3"/>
      <c r="T276" s="3"/>
      <c r="U276" s="227"/>
      <c r="V276" s="228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30" customHeight="1" x14ac:dyDescent="0.2">
      <c r="A277" s="1"/>
      <c r="B277" s="4"/>
      <c r="C277" s="17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78"/>
      <c r="S277" s="3"/>
      <c r="T277" s="3"/>
      <c r="U277" s="227"/>
      <c r="V277" s="228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30" customHeight="1" x14ac:dyDescent="0.2">
      <c r="A278" s="1"/>
      <c r="B278" s="4"/>
      <c r="C278" s="17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78"/>
      <c r="S278" s="3"/>
      <c r="T278" s="3"/>
      <c r="U278" s="227"/>
      <c r="V278" s="228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30" customHeight="1" x14ac:dyDescent="0.2">
      <c r="A279" s="1"/>
      <c r="B279" s="4"/>
      <c r="C279" s="17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78"/>
      <c r="S279" s="3"/>
      <c r="T279" s="3"/>
      <c r="U279" s="227"/>
      <c r="V279" s="228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30" customHeight="1" x14ac:dyDescent="0.2">
      <c r="A280" s="1"/>
      <c r="B280" s="4"/>
      <c r="C280" s="17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78"/>
      <c r="S280" s="3"/>
      <c r="T280" s="3"/>
      <c r="U280" s="227"/>
      <c r="V280" s="228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30" customHeight="1" x14ac:dyDescent="0.2">
      <c r="A281" s="1"/>
      <c r="B281" s="4"/>
      <c r="C281" s="17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78"/>
      <c r="S281" s="3"/>
      <c r="T281" s="3"/>
      <c r="U281" s="227"/>
      <c r="V281" s="228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30" customHeight="1" x14ac:dyDescent="0.2">
      <c r="A282" s="1"/>
      <c r="B282" s="4"/>
      <c r="C282" s="17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78"/>
      <c r="S282" s="3"/>
      <c r="T282" s="3"/>
      <c r="U282" s="227"/>
      <c r="V282" s="228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30" customHeight="1" x14ac:dyDescent="0.2">
      <c r="A283" s="1"/>
      <c r="B283" s="4"/>
      <c r="C283" s="17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78"/>
      <c r="S283" s="3"/>
      <c r="T283" s="3"/>
      <c r="U283" s="227"/>
      <c r="V283" s="228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30" customHeight="1" x14ac:dyDescent="0.2">
      <c r="A284" s="1"/>
      <c r="B284" s="4"/>
      <c r="C284" s="17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78"/>
      <c r="S284" s="3"/>
      <c r="T284" s="3"/>
      <c r="U284" s="227"/>
      <c r="V284" s="228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30" customHeight="1" x14ac:dyDescent="0.2">
      <c r="A285" s="1"/>
      <c r="B285" s="4"/>
      <c r="C285" s="17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78"/>
      <c r="S285" s="3"/>
      <c r="T285" s="3"/>
      <c r="U285" s="227"/>
      <c r="V285" s="228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30" customHeight="1" x14ac:dyDescent="0.2">
      <c r="A286" s="1"/>
      <c r="B286" s="4"/>
      <c r="C286" s="17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78"/>
      <c r="S286" s="3"/>
      <c r="T286" s="3"/>
      <c r="U286" s="227"/>
      <c r="V286" s="228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30" customHeight="1" x14ac:dyDescent="0.2">
      <c r="A287" s="1"/>
      <c r="B287" s="4"/>
      <c r="C287" s="17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78"/>
      <c r="S287" s="3"/>
      <c r="T287" s="3"/>
      <c r="U287" s="227"/>
      <c r="V287" s="228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30" customHeight="1" x14ac:dyDescent="0.2">
      <c r="A288" s="1"/>
      <c r="B288" s="4"/>
      <c r="C288" s="17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78"/>
      <c r="S288" s="3"/>
      <c r="T288" s="3"/>
      <c r="U288" s="227"/>
      <c r="V288" s="228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30" customHeight="1" x14ac:dyDescent="0.2">
      <c r="A289" s="1"/>
      <c r="B289" s="4"/>
      <c r="C289" s="17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78"/>
      <c r="S289" s="3"/>
      <c r="T289" s="3"/>
      <c r="U289" s="227"/>
      <c r="V289" s="228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30" customHeight="1" x14ac:dyDescent="0.2">
      <c r="A290" s="1"/>
      <c r="B290" s="4"/>
      <c r="C290" s="17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78"/>
      <c r="S290" s="3"/>
      <c r="T290" s="3"/>
      <c r="U290" s="227"/>
      <c r="V290" s="228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30" customHeight="1" x14ac:dyDescent="0.2">
      <c r="A291" s="1"/>
      <c r="B291" s="4"/>
      <c r="C291" s="17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78"/>
      <c r="S291" s="3"/>
      <c r="T291" s="3"/>
      <c r="U291" s="227"/>
      <c r="V291" s="228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30" customHeight="1" x14ac:dyDescent="0.2">
      <c r="A292" s="1"/>
      <c r="B292" s="4"/>
      <c r="C292" s="17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78"/>
      <c r="S292" s="3"/>
      <c r="T292" s="3"/>
      <c r="U292" s="227"/>
      <c r="V292" s="228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30" customHeight="1" x14ac:dyDescent="0.2">
      <c r="A293" s="1"/>
      <c r="B293" s="4"/>
      <c r="C293" s="17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78"/>
      <c r="S293" s="3"/>
      <c r="T293" s="3"/>
      <c r="U293" s="227"/>
      <c r="V293" s="228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30" customHeight="1" x14ac:dyDescent="0.2">
      <c r="A294" s="1"/>
      <c r="B294" s="4"/>
      <c r="C294" s="17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78"/>
      <c r="S294" s="3"/>
      <c r="T294" s="3"/>
      <c r="U294" s="227"/>
      <c r="V294" s="228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30" customHeight="1" x14ac:dyDescent="0.2">
      <c r="A295" s="1"/>
      <c r="B295" s="4"/>
      <c r="C295" s="17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78"/>
      <c r="S295" s="3"/>
      <c r="T295" s="3"/>
      <c r="U295" s="227"/>
      <c r="V295" s="228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30" customHeight="1" x14ac:dyDescent="0.2">
      <c r="A296" s="1"/>
      <c r="B296" s="4"/>
      <c r="C296" s="17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78"/>
      <c r="S296" s="3"/>
      <c r="T296" s="3"/>
      <c r="U296" s="227"/>
      <c r="V296" s="228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30" customHeight="1" x14ac:dyDescent="0.2">
      <c r="A297" s="1"/>
      <c r="B297" s="4"/>
      <c r="C297" s="17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78"/>
      <c r="S297" s="3"/>
      <c r="T297" s="3"/>
      <c r="U297" s="227"/>
      <c r="V297" s="228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30" customHeight="1" x14ac:dyDescent="0.2">
      <c r="A298" s="1"/>
      <c r="B298" s="4"/>
      <c r="C298" s="17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78"/>
      <c r="S298" s="3"/>
      <c r="T298" s="3"/>
      <c r="U298" s="227"/>
      <c r="V298" s="228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30" customHeight="1" x14ac:dyDescent="0.2">
      <c r="A299" s="1"/>
      <c r="B299" s="4"/>
      <c r="C299" s="17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78"/>
      <c r="S299" s="3"/>
      <c r="T299" s="3"/>
      <c r="U299" s="227"/>
      <c r="V299" s="228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30" customHeight="1" x14ac:dyDescent="0.2">
      <c r="A300" s="1"/>
      <c r="B300" s="4"/>
      <c r="C300" s="17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78"/>
      <c r="S300" s="3"/>
      <c r="T300" s="3"/>
      <c r="U300" s="227"/>
      <c r="V300" s="228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30" customHeight="1" x14ac:dyDescent="0.2">
      <c r="A301" s="1"/>
      <c r="B301" s="4"/>
      <c r="C301" s="17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78"/>
      <c r="S301" s="3"/>
      <c r="T301" s="3"/>
      <c r="U301" s="227"/>
      <c r="V301" s="228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30" customHeight="1" x14ac:dyDescent="0.2">
      <c r="A302" s="1"/>
      <c r="B302" s="4"/>
      <c r="C302" s="17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78"/>
      <c r="S302" s="3"/>
      <c r="T302" s="3"/>
      <c r="U302" s="227"/>
      <c r="V302" s="228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30" customHeight="1" x14ac:dyDescent="0.2">
      <c r="A303" s="1"/>
      <c r="B303" s="4"/>
      <c r="C303" s="17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78"/>
      <c r="S303" s="3"/>
      <c r="T303" s="3"/>
      <c r="U303" s="227"/>
      <c r="V303" s="228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30" customHeight="1" x14ac:dyDescent="0.2">
      <c r="A304" s="1"/>
      <c r="B304" s="4"/>
      <c r="C304" s="17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78"/>
      <c r="S304" s="3"/>
      <c r="T304" s="3"/>
      <c r="U304" s="227"/>
      <c r="V304" s="228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30" customHeight="1" x14ac:dyDescent="0.2">
      <c r="A305" s="1"/>
      <c r="B305" s="4"/>
      <c r="C305" s="17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78"/>
      <c r="S305" s="3"/>
      <c r="T305" s="3"/>
      <c r="U305" s="227"/>
      <c r="V305" s="228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30" customHeight="1" x14ac:dyDescent="0.2">
      <c r="A306" s="1"/>
      <c r="B306" s="4"/>
      <c r="C306" s="17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78"/>
      <c r="S306" s="3"/>
      <c r="T306" s="3"/>
      <c r="U306" s="227"/>
      <c r="V306" s="228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30" customHeight="1" x14ac:dyDescent="0.2">
      <c r="A307" s="1"/>
      <c r="B307" s="4"/>
      <c r="C307" s="17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78"/>
      <c r="S307" s="3"/>
      <c r="T307" s="3"/>
      <c r="U307" s="227"/>
      <c r="V307" s="228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30" customHeight="1" x14ac:dyDescent="0.2">
      <c r="A308" s="1"/>
      <c r="B308" s="4"/>
      <c r="C308" s="17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78"/>
      <c r="S308" s="3"/>
      <c r="T308" s="3"/>
      <c r="U308" s="227"/>
      <c r="V308" s="228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30" customHeight="1" x14ac:dyDescent="0.2">
      <c r="A309" s="1"/>
      <c r="B309" s="4"/>
      <c r="C309" s="17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78"/>
      <c r="S309" s="3"/>
      <c r="T309" s="3"/>
      <c r="U309" s="227"/>
      <c r="V309" s="228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30" customHeight="1" x14ac:dyDescent="0.2">
      <c r="A310" s="1"/>
      <c r="B310" s="4"/>
      <c r="C310" s="17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78"/>
      <c r="S310" s="3"/>
      <c r="T310" s="3"/>
      <c r="U310" s="227"/>
      <c r="V310" s="228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30" customHeight="1" x14ac:dyDescent="0.2">
      <c r="A311" s="1"/>
      <c r="B311" s="4"/>
      <c r="C311" s="17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78"/>
      <c r="S311" s="3"/>
      <c r="T311" s="3"/>
      <c r="U311" s="227"/>
      <c r="V311" s="228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30" customHeight="1" x14ac:dyDescent="0.2">
      <c r="A312" s="1"/>
      <c r="B312" s="4"/>
      <c r="C312" s="17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78"/>
      <c r="S312" s="3"/>
      <c r="T312" s="3"/>
      <c r="U312" s="227"/>
      <c r="V312" s="228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30" customHeight="1" x14ac:dyDescent="0.2">
      <c r="A313" s="1"/>
      <c r="B313" s="4"/>
      <c r="C313" s="17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78"/>
      <c r="S313" s="3"/>
      <c r="T313" s="3"/>
      <c r="U313" s="227"/>
      <c r="V313" s="228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30" customHeight="1" x14ac:dyDescent="0.2">
      <c r="A314" s="1"/>
      <c r="B314" s="4"/>
      <c r="C314" s="17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78"/>
      <c r="S314" s="3"/>
      <c r="T314" s="3"/>
      <c r="U314" s="227"/>
      <c r="V314" s="228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30" customHeight="1" x14ac:dyDescent="0.2">
      <c r="A315" s="1"/>
      <c r="B315" s="4"/>
      <c r="C315" s="17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78"/>
      <c r="S315" s="3"/>
      <c r="T315" s="3"/>
      <c r="U315" s="227"/>
      <c r="V315" s="228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30" customHeight="1" x14ac:dyDescent="0.2">
      <c r="A316" s="1"/>
      <c r="B316" s="4"/>
      <c r="C316" s="17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78"/>
      <c r="S316" s="3"/>
      <c r="T316" s="3"/>
      <c r="U316" s="227"/>
      <c r="V316" s="228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30" customHeight="1" x14ac:dyDescent="0.2">
      <c r="A317" s="1"/>
      <c r="B317" s="4"/>
      <c r="C317" s="17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78"/>
      <c r="S317" s="3"/>
      <c r="T317" s="3"/>
      <c r="U317" s="227"/>
      <c r="V317" s="228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30" customHeight="1" x14ac:dyDescent="0.2">
      <c r="A318" s="1"/>
      <c r="B318" s="4"/>
      <c r="C318" s="17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78"/>
      <c r="S318" s="3"/>
      <c r="T318" s="3"/>
      <c r="U318" s="227"/>
      <c r="V318" s="228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30" customHeight="1" x14ac:dyDescent="0.2">
      <c r="A319" s="1"/>
      <c r="B319" s="4"/>
      <c r="C319" s="17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78"/>
      <c r="S319" s="3"/>
      <c r="T319" s="3"/>
      <c r="U319" s="227"/>
      <c r="V319" s="228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30" customHeight="1" x14ac:dyDescent="0.2">
      <c r="A320" s="1"/>
      <c r="B320" s="4"/>
      <c r="C320" s="17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78"/>
      <c r="S320" s="3"/>
      <c r="T320" s="3"/>
      <c r="U320" s="227"/>
      <c r="V320" s="228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30" customHeight="1" x14ac:dyDescent="0.2">
      <c r="A321" s="1"/>
      <c r="B321" s="4"/>
      <c r="C321" s="17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78"/>
      <c r="S321" s="3"/>
      <c r="T321" s="3"/>
      <c r="U321" s="227"/>
      <c r="V321" s="228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30" customHeight="1" x14ac:dyDescent="0.2">
      <c r="A322" s="1"/>
      <c r="B322" s="4"/>
      <c r="C322" s="17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78"/>
      <c r="S322" s="3"/>
      <c r="T322" s="3"/>
      <c r="U322" s="227"/>
      <c r="V322" s="228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30" customHeight="1" x14ac:dyDescent="0.2">
      <c r="A323" s="1"/>
      <c r="B323" s="4"/>
      <c r="C323" s="17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78"/>
      <c r="S323" s="3"/>
      <c r="T323" s="3"/>
      <c r="U323" s="227"/>
      <c r="V323" s="228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30" customHeight="1" x14ac:dyDescent="0.2">
      <c r="A324" s="1"/>
      <c r="B324" s="4"/>
      <c r="C324" s="17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78"/>
      <c r="S324" s="3"/>
      <c r="T324" s="3"/>
      <c r="U324" s="227"/>
      <c r="V324" s="228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30" customHeight="1" x14ac:dyDescent="0.2">
      <c r="A325" s="1"/>
      <c r="B325" s="4"/>
      <c r="C325" s="17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78"/>
      <c r="S325" s="3"/>
      <c r="T325" s="3"/>
      <c r="U325" s="227"/>
      <c r="V325" s="228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30" customHeight="1" x14ac:dyDescent="0.2">
      <c r="A326" s="1"/>
      <c r="B326" s="4"/>
      <c r="C326" s="17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78"/>
      <c r="S326" s="3"/>
      <c r="T326" s="3"/>
      <c r="U326" s="227"/>
      <c r="V326" s="228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30" customHeight="1" x14ac:dyDescent="0.2">
      <c r="A327" s="1"/>
      <c r="B327" s="4"/>
      <c r="C327" s="17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78"/>
      <c r="S327" s="3"/>
      <c r="T327" s="3"/>
      <c r="U327" s="227"/>
      <c r="V327" s="228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30" customHeight="1" x14ac:dyDescent="0.2">
      <c r="A328" s="1"/>
      <c r="B328" s="4"/>
      <c r="C328" s="17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78"/>
      <c r="S328" s="3"/>
      <c r="T328" s="3"/>
      <c r="U328" s="227"/>
      <c r="V328" s="228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30" customHeight="1" x14ac:dyDescent="0.2">
      <c r="A329" s="1"/>
      <c r="B329" s="4"/>
      <c r="C329" s="17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78"/>
      <c r="S329" s="3"/>
      <c r="T329" s="3"/>
      <c r="U329" s="227"/>
      <c r="V329" s="228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30" customHeight="1" x14ac:dyDescent="0.2">
      <c r="A330" s="1"/>
      <c r="B330" s="4"/>
      <c r="C330" s="17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78"/>
      <c r="S330" s="3"/>
      <c r="T330" s="3"/>
      <c r="U330" s="227"/>
      <c r="V330" s="228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30" customHeight="1" x14ac:dyDescent="0.2">
      <c r="A331" s="1"/>
      <c r="B331" s="4"/>
      <c r="C331" s="17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78"/>
      <c r="S331" s="3"/>
      <c r="T331" s="3"/>
      <c r="U331" s="227"/>
      <c r="V331" s="228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30" customHeight="1" x14ac:dyDescent="0.2">
      <c r="A332" s="1"/>
      <c r="B332" s="4"/>
      <c r="C332" s="17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78"/>
      <c r="S332" s="3"/>
      <c r="T332" s="3"/>
      <c r="U332" s="227"/>
      <c r="V332" s="228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30" customHeight="1" x14ac:dyDescent="0.2">
      <c r="A333" s="1"/>
      <c r="B333" s="4"/>
      <c r="C333" s="17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78"/>
      <c r="S333" s="3"/>
      <c r="T333" s="3"/>
      <c r="U333" s="227"/>
      <c r="V333" s="228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30" customHeight="1" x14ac:dyDescent="0.2">
      <c r="A334" s="1"/>
      <c r="B334" s="4"/>
      <c r="C334" s="17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78"/>
      <c r="S334" s="3"/>
      <c r="T334" s="3"/>
      <c r="U334" s="227"/>
      <c r="V334" s="228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30" customHeight="1" x14ac:dyDescent="0.2">
      <c r="A335" s="1"/>
      <c r="B335" s="4"/>
      <c r="C335" s="17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78"/>
      <c r="S335" s="3"/>
      <c r="T335" s="3"/>
      <c r="U335" s="227"/>
      <c r="V335" s="228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30" customHeight="1" x14ac:dyDescent="0.2">
      <c r="A336" s="1"/>
      <c r="B336" s="4"/>
      <c r="C336" s="17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78"/>
      <c r="S336" s="3"/>
      <c r="T336" s="3"/>
      <c r="U336" s="227"/>
      <c r="V336" s="228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30" customHeight="1" x14ac:dyDescent="0.2">
      <c r="A337" s="1"/>
      <c r="B337" s="4"/>
      <c r="C337" s="17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78"/>
      <c r="S337" s="3"/>
      <c r="T337" s="3"/>
      <c r="U337" s="227"/>
      <c r="V337" s="228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30" customHeight="1" x14ac:dyDescent="0.2">
      <c r="A338" s="1"/>
      <c r="B338" s="4"/>
      <c r="C338" s="17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78"/>
      <c r="S338" s="3"/>
      <c r="T338" s="3"/>
      <c r="U338" s="227"/>
      <c r="V338" s="228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30" customHeight="1" x14ac:dyDescent="0.2">
      <c r="A339" s="1"/>
      <c r="B339" s="4"/>
      <c r="C339" s="17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78"/>
      <c r="S339" s="3"/>
      <c r="T339" s="3"/>
      <c r="U339" s="227"/>
      <c r="V339" s="228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30" customHeight="1" x14ac:dyDescent="0.2">
      <c r="A340" s="1"/>
      <c r="B340" s="4"/>
      <c r="C340" s="17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78"/>
      <c r="S340" s="3"/>
      <c r="T340" s="3"/>
      <c r="U340" s="227"/>
      <c r="V340" s="228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30" customHeight="1" x14ac:dyDescent="0.2">
      <c r="A341" s="1"/>
      <c r="B341" s="4"/>
      <c r="C341" s="17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78"/>
      <c r="S341" s="3"/>
      <c r="T341" s="3"/>
      <c r="U341" s="227"/>
      <c r="V341" s="228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30" customHeight="1" x14ac:dyDescent="0.2">
      <c r="A342" s="1"/>
      <c r="B342" s="4"/>
      <c r="C342" s="17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78"/>
      <c r="S342" s="3"/>
      <c r="T342" s="3"/>
      <c r="U342" s="227"/>
      <c r="V342" s="228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30" customHeight="1" x14ac:dyDescent="0.2">
      <c r="A343" s="1"/>
      <c r="B343" s="4"/>
      <c r="C343" s="17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78"/>
      <c r="S343" s="3"/>
      <c r="T343" s="3"/>
      <c r="U343" s="227"/>
      <c r="V343" s="228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30" customHeight="1" x14ac:dyDescent="0.2">
      <c r="A344" s="1"/>
      <c r="B344" s="4"/>
      <c r="C344" s="17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78"/>
      <c r="S344" s="3"/>
      <c r="T344" s="3"/>
      <c r="U344" s="227"/>
      <c r="V344" s="228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30" customHeight="1" x14ac:dyDescent="0.2">
      <c r="A345" s="1"/>
      <c r="B345" s="4"/>
      <c r="C345" s="17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78"/>
      <c r="S345" s="3"/>
      <c r="T345" s="3"/>
      <c r="U345" s="227"/>
      <c r="V345" s="228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30" customHeight="1" x14ac:dyDescent="0.2">
      <c r="A346" s="1"/>
      <c r="B346" s="4"/>
      <c r="C346" s="17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78"/>
      <c r="S346" s="3"/>
      <c r="T346" s="3"/>
      <c r="U346" s="227"/>
      <c r="V346" s="228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30" customHeight="1" x14ac:dyDescent="0.2">
      <c r="A347" s="1"/>
      <c r="B347" s="4"/>
      <c r="C347" s="17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78"/>
      <c r="S347" s="3"/>
      <c r="T347" s="3"/>
      <c r="U347" s="227"/>
      <c r="V347" s="228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30" customHeight="1" x14ac:dyDescent="0.2">
      <c r="A348" s="1"/>
      <c r="B348" s="4"/>
      <c r="C348" s="17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78"/>
      <c r="S348" s="3"/>
      <c r="T348" s="3"/>
      <c r="U348" s="227"/>
      <c r="V348" s="228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30" customHeight="1" x14ac:dyDescent="0.2">
      <c r="A349" s="1"/>
      <c r="B349" s="4"/>
      <c r="C349" s="17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78"/>
      <c r="S349" s="3"/>
      <c r="T349" s="3"/>
      <c r="U349" s="227"/>
      <c r="V349" s="228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30" customHeight="1" x14ac:dyDescent="0.2">
      <c r="A350" s="1"/>
      <c r="B350" s="4"/>
      <c r="C350" s="17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78"/>
      <c r="S350" s="3"/>
      <c r="T350" s="3"/>
      <c r="U350" s="227"/>
      <c r="V350" s="228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30" customHeight="1" x14ac:dyDescent="0.2">
      <c r="A351" s="1"/>
      <c r="B351" s="4"/>
      <c r="C351" s="17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78"/>
      <c r="S351" s="3"/>
      <c r="T351" s="3"/>
      <c r="U351" s="227"/>
      <c r="V351" s="228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30" customHeight="1" x14ac:dyDescent="0.2">
      <c r="A352" s="1"/>
      <c r="B352" s="4"/>
      <c r="C352" s="17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78"/>
      <c r="S352" s="3"/>
      <c r="T352" s="3"/>
      <c r="U352" s="227"/>
      <c r="V352" s="228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30" customHeight="1" x14ac:dyDescent="0.2">
      <c r="A353" s="1"/>
      <c r="B353" s="4"/>
      <c r="C353" s="17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78"/>
      <c r="S353" s="3"/>
      <c r="T353" s="3"/>
      <c r="U353" s="227"/>
      <c r="V353" s="228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30" customHeight="1" x14ac:dyDescent="0.2">
      <c r="A354" s="1"/>
      <c r="B354" s="4"/>
      <c r="C354" s="17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78"/>
      <c r="S354" s="3"/>
      <c r="T354" s="3"/>
      <c r="U354" s="227"/>
      <c r="V354" s="228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30" customHeight="1" x14ac:dyDescent="0.2">
      <c r="A355" s="1"/>
      <c r="B355" s="4"/>
      <c r="C355" s="17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78"/>
      <c r="S355" s="3"/>
      <c r="T355" s="3"/>
      <c r="U355" s="227"/>
      <c r="V355" s="228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30" customHeight="1" x14ac:dyDescent="0.2">
      <c r="A356" s="1"/>
      <c r="B356" s="4"/>
      <c r="C356" s="17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78"/>
      <c r="S356" s="3"/>
      <c r="T356" s="3"/>
      <c r="U356" s="227"/>
      <c r="V356" s="228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30" customHeight="1" x14ac:dyDescent="0.2">
      <c r="A357" s="1"/>
      <c r="B357" s="4"/>
      <c r="C357" s="17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78"/>
      <c r="S357" s="3"/>
      <c r="T357" s="3"/>
      <c r="U357" s="227"/>
      <c r="V357" s="228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30" customHeight="1" x14ac:dyDescent="0.2">
      <c r="A358" s="1"/>
      <c r="B358" s="4"/>
      <c r="C358" s="17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78"/>
      <c r="S358" s="3"/>
      <c r="T358" s="3"/>
      <c r="U358" s="227"/>
      <c r="V358" s="228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30" customHeight="1" x14ac:dyDescent="0.2">
      <c r="A359" s="1"/>
      <c r="B359" s="4"/>
      <c r="C359" s="17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78"/>
      <c r="S359" s="3"/>
      <c r="T359" s="3"/>
      <c r="U359" s="227"/>
      <c r="V359" s="228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30" customHeight="1" x14ac:dyDescent="0.2">
      <c r="A360" s="1"/>
      <c r="B360" s="4"/>
      <c r="C360" s="17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78"/>
      <c r="S360" s="3"/>
      <c r="T360" s="3"/>
      <c r="U360" s="227"/>
      <c r="V360" s="228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30" customHeight="1" x14ac:dyDescent="0.2">
      <c r="A361" s="1"/>
      <c r="B361" s="4"/>
      <c r="C361" s="17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78"/>
      <c r="S361" s="3"/>
      <c r="T361" s="3"/>
      <c r="U361" s="227"/>
      <c r="V361" s="228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30" customHeight="1" x14ac:dyDescent="0.2">
      <c r="A362" s="1"/>
      <c r="B362" s="4"/>
      <c r="C362" s="17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78"/>
      <c r="S362" s="3"/>
      <c r="T362" s="3"/>
      <c r="U362" s="227"/>
      <c r="V362" s="228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30" customHeight="1" x14ac:dyDescent="0.2">
      <c r="A363" s="1"/>
      <c r="B363" s="4"/>
      <c r="C363" s="17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78"/>
      <c r="S363" s="3"/>
      <c r="T363" s="3"/>
      <c r="U363" s="227"/>
      <c r="V363" s="228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30" customHeight="1" x14ac:dyDescent="0.2">
      <c r="A364" s="1"/>
      <c r="B364" s="4"/>
      <c r="C364" s="17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78"/>
      <c r="S364" s="3"/>
      <c r="T364" s="3"/>
      <c r="U364" s="227"/>
      <c r="V364" s="228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30" customHeight="1" x14ac:dyDescent="0.2">
      <c r="A365" s="1"/>
      <c r="B365" s="4"/>
      <c r="C365" s="17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78"/>
      <c r="S365" s="3"/>
      <c r="T365" s="3"/>
      <c r="U365" s="227"/>
      <c r="V365" s="228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5.75" customHeight="1" x14ac:dyDescent="0.2">
      <c r="V366" s="229"/>
    </row>
    <row r="367" spans="1:36" ht="15.75" customHeight="1" x14ac:dyDescent="0.2">
      <c r="V367" s="229"/>
    </row>
    <row r="368" spans="1:36" ht="15.75" customHeight="1" x14ac:dyDescent="0.2">
      <c r="V368" s="229"/>
    </row>
    <row r="369" spans="22:22" ht="15.75" customHeight="1" x14ac:dyDescent="0.2">
      <c r="V369" s="229"/>
    </row>
    <row r="370" spans="22:22" ht="15.75" customHeight="1" x14ac:dyDescent="0.2">
      <c r="V370" s="229"/>
    </row>
    <row r="371" spans="22:22" ht="15.75" customHeight="1" x14ac:dyDescent="0.2">
      <c r="V371" s="229"/>
    </row>
    <row r="372" spans="22:22" ht="15.75" customHeight="1" x14ac:dyDescent="0.2">
      <c r="V372" s="229"/>
    </row>
    <row r="373" spans="22:22" ht="15.75" customHeight="1" x14ac:dyDescent="0.2">
      <c r="V373" s="229"/>
    </row>
    <row r="374" spans="22:22" ht="15.75" customHeight="1" x14ac:dyDescent="0.2">
      <c r="V374" s="229"/>
    </row>
    <row r="375" spans="22:22" ht="15.75" customHeight="1" x14ac:dyDescent="0.2">
      <c r="V375" s="229"/>
    </row>
    <row r="376" spans="22:22" ht="15.75" customHeight="1" x14ac:dyDescent="0.2">
      <c r="V376" s="229"/>
    </row>
    <row r="377" spans="22:22" ht="15.75" customHeight="1" x14ac:dyDescent="0.2">
      <c r="V377" s="229"/>
    </row>
    <row r="378" spans="22:22" ht="15.75" customHeight="1" x14ac:dyDescent="0.2">
      <c r="V378" s="229"/>
    </row>
    <row r="379" spans="22:22" ht="15.75" customHeight="1" x14ac:dyDescent="0.2">
      <c r="V379" s="229"/>
    </row>
    <row r="380" spans="22:22" ht="15.75" customHeight="1" x14ac:dyDescent="0.2">
      <c r="V380" s="229"/>
    </row>
    <row r="381" spans="22:22" ht="15.75" customHeight="1" x14ac:dyDescent="0.2">
      <c r="V381" s="229"/>
    </row>
    <row r="382" spans="22:22" ht="15.75" customHeight="1" x14ac:dyDescent="0.2">
      <c r="V382" s="229"/>
    </row>
    <row r="383" spans="22:22" ht="15.75" customHeight="1" x14ac:dyDescent="0.2">
      <c r="V383" s="229"/>
    </row>
    <row r="384" spans="22:22" ht="15.75" customHeight="1" x14ac:dyDescent="0.2">
      <c r="V384" s="229"/>
    </row>
    <row r="385" spans="22:22" ht="15.75" customHeight="1" x14ac:dyDescent="0.2">
      <c r="V385" s="229"/>
    </row>
    <row r="386" spans="22:22" ht="15.75" customHeight="1" x14ac:dyDescent="0.2">
      <c r="V386" s="229"/>
    </row>
    <row r="387" spans="22:22" ht="15.75" customHeight="1" x14ac:dyDescent="0.2">
      <c r="V387" s="229"/>
    </row>
    <row r="388" spans="22:22" ht="15.75" customHeight="1" x14ac:dyDescent="0.2">
      <c r="V388" s="229"/>
    </row>
    <row r="389" spans="22:22" ht="15.75" customHeight="1" x14ac:dyDescent="0.2">
      <c r="V389" s="229"/>
    </row>
    <row r="390" spans="22:22" ht="15.75" customHeight="1" x14ac:dyDescent="0.2">
      <c r="V390" s="229"/>
    </row>
    <row r="391" spans="22:22" ht="15.75" customHeight="1" x14ac:dyDescent="0.2">
      <c r="V391" s="229"/>
    </row>
    <row r="392" spans="22:22" ht="15.75" customHeight="1" x14ac:dyDescent="0.2">
      <c r="V392" s="229"/>
    </row>
    <row r="393" spans="22:22" ht="15.75" customHeight="1" x14ac:dyDescent="0.2">
      <c r="V393" s="229"/>
    </row>
    <row r="394" spans="22:22" ht="15.75" customHeight="1" x14ac:dyDescent="0.2">
      <c r="V394" s="229"/>
    </row>
    <row r="395" spans="22:22" ht="15.75" customHeight="1" x14ac:dyDescent="0.2">
      <c r="V395" s="229"/>
    </row>
    <row r="396" spans="22:22" ht="15.75" customHeight="1" x14ac:dyDescent="0.2">
      <c r="V396" s="229"/>
    </row>
    <row r="397" spans="22:22" ht="15.75" customHeight="1" x14ac:dyDescent="0.2">
      <c r="V397" s="229"/>
    </row>
    <row r="398" spans="22:22" ht="15.75" customHeight="1" x14ac:dyDescent="0.2">
      <c r="V398" s="229"/>
    </row>
    <row r="399" spans="22:22" ht="15.75" customHeight="1" x14ac:dyDescent="0.2">
      <c r="V399" s="229"/>
    </row>
    <row r="400" spans="22:22" ht="15.75" customHeight="1" x14ac:dyDescent="0.2">
      <c r="V400" s="229"/>
    </row>
    <row r="401" spans="22:22" ht="15.75" customHeight="1" x14ac:dyDescent="0.2">
      <c r="V401" s="229"/>
    </row>
    <row r="402" spans="22:22" ht="15.75" customHeight="1" x14ac:dyDescent="0.2">
      <c r="V402" s="229"/>
    </row>
    <row r="403" spans="22:22" ht="15.75" customHeight="1" x14ac:dyDescent="0.2">
      <c r="V403" s="229"/>
    </row>
    <row r="404" spans="22:22" ht="15.75" customHeight="1" x14ac:dyDescent="0.2">
      <c r="V404" s="229"/>
    </row>
    <row r="405" spans="22:22" ht="15.75" customHeight="1" x14ac:dyDescent="0.2">
      <c r="V405" s="229"/>
    </row>
    <row r="406" spans="22:22" ht="15.75" customHeight="1" x14ac:dyDescent="0.2">
      <c r="V406" s="229"/>
    </row>
    <row r="407" spans="22:22" ht="15.75" customHeight="1" x14ac:dyDescent="0.2">
      <c r="V407" s="229"/>
    </row>
    <row r="408" spans="22:22" ht="15.75" customHeight="1" x14ac:dyDescent="0.2">
      <c r="V408" s="229"/>
    </row>
    <row r="409" spans="22:22" ht="15.75" customHeight="1" x14ac:dyDescent="0.2">
      <c r="V409" s="229"/>
    </row>
    <row r="410" spans="22:22" ht="15.75" customHeight="1" x14ac:dyDescent="0.2">
      <c r="V410" s="229"/>
    </row>
    <row r="411" spans="22:22" ht="15.75" customHeight="1" x14ac:dyDescent="0.2">
      <c r="V411" s="229"/>
    </row>
    <row r="412" spans="22:22" ht="15.75" customHeight="1" x14ac:dyDescent="0.2">
      <c r="V412" s="229"/>
    </row>
    <row r="413" spans="22:22" ht="15.75" customHeight="1" x14ac:dyDescent="0.2">
      <c r="V413" s="229"/>
    </row>
    <row r="414" spans="22:22" ht="15.75" customHeight="1" x14ac:dyDescent="0.2">
      <c r="V414" s="229"/>
    </row>
    <row r="415" spans="22:22" ht="15.75" customHeight="1" x14ac:dyDescent="0.2">
      <c r="V415" s="229"/>
    </row>
    <row r="416" spans="22:22" ht="15.75" customHeight="1" x14ac:dyDescent="0.2">
      <c r="V416" s="229"/>
    </row>
    <row r="417" spans="22:22" ht="15.75" customHeight="1" x14ac:dyDescent="0.2">
      <c r="V417" s="229"/>
    </row>
    <row r="418" spans="22:22" ht="15.75" customHeight="1" x14ac:dyDescent="0.2">
      <c r="V418" s="229"/>
    </row>
    <row r="419" spans="22:22" ht="15.75" customHeight="1" x14ac:dyDescent="0.2">
      <c r="V419" s="229"/>
    </row>
    <row r="420" spans="22:22" ht="15.75" customHeight="1" x14ac:dyDescent="0.2">
      <c r="V420" s="229"/>
    </row>
    <row r="421" spans="22:22" ht="15.75" customHeight="1" x14ac:dyDescent="0.2">
      <c r="V421" s="229"/>
    </row>
    <row r="422" spans="22:22" ht="15.75" customHeight="1" x14ac:dyDescent="0.2">
      <c r="V422" s="229"/>
    </row>
    <row r="423" spans="22:22" ht="15.75" customHeight="1" x14ac:dyDescent="0.2">
      <c r="V423" s="229"/>
    </row>
    <row r="424" spans="22:22" ht="15.75" customHeight="1" x14ac:dyDescent="0.2">
      <c r="V424" s="229"/>
    </row>
    <row r="425" spans="22:22" ht="15.75" customHeight="1" x14ac:dyDescent="0.2">
      <c r="V425" s="229"/>
    </row>
    <row r="426" spans="22:22" ht="15.75" customHeight="1" x14ac:dyDescent="0.2">
      <c r="V426" s="229"/>
    </row>
    <row r="427" spans="22:22" ht="15.75" customHeight="1" x14ac:dyDescent="0.2">
      <c r="V427" s="229"/>
    </row>
    <row r="428" spans="22:22" ht="15.75" customHeight="1" x14ac:dyDescent="0.2">
      <c r="V428" s="229"/>
    </row>
    <row r="429" spans="22:22" ht="15.75" customHeight="1" x14ac:dyDescent="0.2">
      <c r="V429" s="229"/>
    </row>
    <row r="430" spans="22:22" ht="15.75" customHeight="1" x14ac:dyDescent="0.2">
      <c r="V430" s="229"/>
    </row>
    <row r="431" spans="22:22" ht="15.75" customHeight="1" x14ac:dyDescent="0.2">
      <c r="V431" s="229"/>
    </row>
    <row r="432" spans="22:22" ht="15.75" customHeight="1" x14ac:dyDescent="0.2">
      <c r="V432" s="229"/>
    </row>
    <row r="433" spans="22:22" ht="15.75" customHeight="1" x14ac:dyDescent="0.2">
      <c r="V433" s="229"/>
    </row>
    <row r="434" spans="22:22" ht="15.75" customHeight="1" x14ac:dyDescent="0.2">
      <c r="V434" s="229"/>
    </row>
    <row r="435" spans="22:22" ht="15.75" customHeight="1" x14ac:dyDescent="0.2">
      <c r="V435" s="229"/>
    </row>
    <row r="436" spans="22:22" ht="15.75" customHeight="1" x14ac:dyDescent="0.2">
      <c r="V436" s="229"/>
    </row>
    <row r="437" spans="22:22" ht="15.75" customHeight="1" x14ac:dyDescent="0.2">
      <c r="V437" s="229"/>
    </row>
    <row r="438" spans="22:22" ht="15.75" customHeight="1" x14ac:dyDescent="0.2">
      <c r="V438" s="229"/>
    </row>
    <row r="439" spans="22:22" ht="15.75" customHeight="1" x14ac:dyDescent="0.2">
      <c r="V439" s="229"/>
    </row>
    <row r="440" spans="22:22" ht="15.75" customHeight="1" x14ac:dyDescent="0.2">
      <c r="V440" s="229"/>
    </row>
    <row r="441" spans="22:22" ht="15.75" customHeight="1" x14ac:dyDescent="0.2">
      <c r="V441" s="229"/>
    </row>
    <row r="442" spans="22:22" ht="15.75" customHeight="1" x14ac:dyDescent="0.2">
      <c r="V442" s="229"/>
    </row>
    <row r="443" spans="22:22" ht="15.75" customHeight="1" x14ac:dyDescent="0.2">
      <c r="V443" s="229"/>
    </row>
    <row r="444" spans="22:22" ht="15.75" customHeight="1" x14ac:dyDescent="0.2">
      <c r="V444" s="229"/>
    </row>
    <row r="445" spans="22:22" ht="15.75" customHeight="1" x14ac:dyDescent="0.2">
      <c r="V445" s="229"/>
    </row>
    <row r="446" spans="22:22" ht="15.75" customHeight="1" x14ac:dyDescent="0.2">
      <c r="V446" s="229"/>
    </row>
    <row r="447" spans="22:22" ht="15.75" customHeight="1" x14ac:dyDescent="0.2">
      <c r="V447" s="229"/>
    </row>
    <row r="448" spans="22:22" ht="15.75" customHeight="1" x14ac:dyDescent="0.2">
      <c r="V448" s="229"/>
    </row>
    <row r="449" spans="22:22" ht="15.75" customHeight="1" x14ac:dyDescent="0.2">
      <c r="V449" s="229"/>
    </row>
    <row r="450" spans="22:22" ht="15.75" customHeight="1" x14ac:dyDescent="0.2">
      <c r="V450" s="229"/>
    </row>
    <row r="451" spans="22:22" ht="15.75" customHeight="1" x14ac:dyDescent="0.2">
      <c r="V451" s="229"/>
    </row>
    <row r="452" spans="22:22" ht="15.75" customHeight="1" x14ac:dyDescent="0.2">
      <c r="V452" s="229"/>
    </row>
    <row r="453" spans="22:22" ht="15.75" customHeight="1" x14ac:dyDescent="0.2">
      <c r="V453" s="229"/>
    </row>
    <row r="454" spans="22:22" ht="15.75" customHeight="1" x14ac:dyDescent="0.2">
      <c r="V454" s="229"/>
    </row>
    <row r="455" spans="22:22" ht="15.75" customHeight="1" x14ac:dyDescent="0.2">
      <c r="V455" s="229"/>
    </row>
    <row r="456" spans="22:22" ht="15.75" customHeight="1" x14ac:dyDescent="0.2">
      <c r="V456" s="229"/>
    </row>
    <row r="457" spans="22:22" ht="15.75" customHeight="1" x14ac:dyDescent="0.2">
      <c r="V457" s="229"/>
    </row>
    <row r="458" spans="22:22" ht="15.75" customHeight="1" x14ac:dyDescent="0.2">
      <c r="V458" s="229"/>
    </row>
    <row r="459" spans="22:22" ht="15.75" customHeight="1" x14ac:dyDescent="0.2">
      <c r="V459" s="229"/>
    </row>
    <row r="460" spans="22:22" ht="15.75" customHeight="1" x14ac:dyDescent="0.2">
      <c r="V460" s="229"/>
    </row>
    <row r="461" spans="22:22" ht="15.75" customHeight="1" x14ac:dyDescent="0.2">
      <c r="V461" s="229"/>
    </row>
    <row r="462" spans="22:22" ht="15.75" customHeight="1" x14ac:dyDescent="0.2">
      <c r="V462" s="229"/>
    </row>
    <row r="463" spans="22:22" ht="15.75" customHeight="1" x14ac:dyDescent="0.2">
      <c r="V463" s="229"/>
    </row>
    <row r="464" spans="22:22" ht="15.75" customHeight="1" x14ac:dyDescent="0.2">
      <c r="V464" s="229"/>
    </row>
    <row r="465" spans="22:22" ht="15.75" customHeight="1" x14ac:dyDescent="0.2">
      <c r="V465" s="229"/>
    </row>
    <row r="466" spans="22:22" ht="15.75" customHeight="1" x14ac:dyDescent="0.2">
      <c r="V466" s="229"/>
    </row>
    <row r="467" spans="22:22" ht="15.75" customHeight="1" x14ac:dyDescent="0.2">
      <c r="V467" s="229"/>
    </row>
    <row r="468" spans="22:22" ht="15.75" customHeight="1" x14ac:dyDescent="0.2">
      <c r="V468" s="229"/>
    </row>
    <row r="469" spans="22:22" ht="15.75" customHeight="1" x14ac:dyDescent="0.2">
      <c r="V469" s="229"/>
    </row>
    <row r="470" spans="22:22" ht="15.75" customHeight="1" x14ac:dyDescent="0.2">
      <c r="V470" s="229"/>
    </row>
    <row r="471" spans="22:22" ht="15.75" customHeight="1" x14ac:dyDescent="0.2">
      <c r="V471" s="229"/>
    </row>
    <row r="472" spans="22:22" ht="15.75" customHeight="1" x14ac:dyDescent="0.2">
      <c r="V472" s="229"/>
    </row>
    <row r="473" spans="22:22" ht="15.75" customHeight="1" x14ac:dyDescent="0.2">
      <c r="V473" s="229"/>
    </row>
    <row r="474" spans="22:22" ht="15.75" customHeight="1" x14ac:dyDescent="0.2">
      <c r="V474" s="229"/>
    </row>
    <row r="475" spans="22:22" ht="15.75" customHeight="1" x14ac:dyDescent="0.2">
      <c r="V475" s="229"/>
    </row>
    <row r="476" spans="22:22" ht="15.75" customHeight="1" x14ac:dyDescent="0.2">
      <c r="V476" s="229"/>
    </row>
    <row r="477" spans="22:22" ht="15.75" customHeight="1" x14ac:dyDescent="0.2">
      <c r="V477" s="229"/>
    </row>
    <row r="478" spans="22:22" ht="15.75" customHeight="1" x14ac:dyDescent="0.2">
      <c r="V478" s="229"/>
    </row>
    <row r="479" spans="22:22" ht="15.75" customHeight="1" x14ac:dyDescent="0.2">
      <c r="V479" s="229"/>
    </row>
    <row r="480" spans="22:22" ht="15.75" customHeight="1" x14ac:dyDescent="0.2">
      <c r="V480" s="229"/>
    </row>
    <row r="481" spans="22:22" ht="15.75" customHeight="1" x14ac:dyDescent="0.2">
      <c r="V481" s="229"/>
    </row>
    <row r="482" spans="22:22" ht="15.75" customHeight="1" x14ac:dyDescent="0.2">
      <c r="V482" s="229"/>
    </row>
    <row r="483" spans="22:22" ht="15.75" customHeight="1" x14ac:dyDescent="0.2">
      <c r="V483" s="229"/>
    </row>
    <row r="484" spans="22:22" ht="15.75" customHeight="1" x14ac:dyDescent="0.2">
      <c r="V484" s="229"/>
    </row>
    <row r="485" spans="22:22" ht="15.75" customHeight="1" x14ac:dyDescent="0.2">
      <c r="V485" s="229"/>
    </row>
    <row r="486" spans="22:22" ht="15.75" customHeight="1" x14ac:dyDescent="0.2">
      <c r="V486" s="229"/>
    </row>
    <row r="487" spans="22:22" ht="15.75" customHeight="1" x14ac:dyDescent="0.2">
      <c r="V487" s="229"/>
    </row>
    <row r="488" spans="22:22" ht="15.75" customHeight="1" x14ac:dyDescent="0.2">
      <c r="V488" s="229"/>
    </row>
    <row r="489" spans="22:22" ht="15.75" customHeight="1" x14ac:dyDescent="0.2">
      <c r="V489" s="229"/>
    </row>
    <row r="490" spans="22:22" ht="15.75" customHeight="1" x14ac:dyDescent="0.2">
      <c r="V490" s="229"/>
    </row>
    <row r="491" spans="22:22" ht="15.75" customHeight="1" x14ac:dyDescent="0.2">
      <c r="V491" s="229"/>
    </row>
    <row r="492" spans="22:22" ht="15.75" customHeight="1" x14ac:dyDescent="0.2">
      <c r="V492" s="229"/>
    </row>
    <row r="493" spans="22:22" ht="15.75" customHeight="1" x14ac:dyDescent="0.2">
      <c r="V493" s="229"/>
    </row>
    <row r="494" spans="22:22" ht="15.75" customHeight="1" x14ac:dyDescent="0.2">
      <c r="V494" s="229"/>
    </row>
    <row r="495" spans="22:22" ht="15.75" customHeight="1" x14ac:dyDescent="0.2">
      <c r="V495" s="229"/>
    </row>
    <row r="496" spans="22:22" ht="15.75" customHeight="1" x14ac:dyDescent="0.2">
      <c r="V496" s="229"/>
    </row>
    <row r="497" spans="22:22" ht="15.75" customHeight="1" x14ac:dyDescent="0.2">
      <c r="V497" s="229"/>
    </row>
    <row r="498" spans="22:22" ht="15.75" customHeight="1" x14ac:dyDescent="0.2">
      <c r="V498" s="229"/>
    </row>
    <row r="499" spans="22:22" ht="15.75" customHeight="1" x14ac:dyDescent="0.2">
      <c r="V499" s="229"/>
    </row>
    <row r="500" spans="22:22" ht="15.75" customHeight="1" x14ac:dyDescent="0.2">
      <c r="V500" s="229"/>
    </row>
    <row r="501" spans="22:22" ht="15.75" customHeight="1" x14ac:dyDescent="0.2">
      <c r="V501" s="229"/>
    </row>
    <row r="502" spans="22:22" ht="15.75" customHeight="1" x14ac:dyDescent="0.2">
      <c r="V502" s="229"/>
    </row>
    <row r="503" spans="22:22" ht="15.75" customHeight="1" x14ac:dyDescent="0.2">
      <c r="V503" s="229"/>
    </row>
    <row r="504" spans="22:22" ht="15.75" customHeight="1" x14ac:dyDescent="0.2">
      <c r="V504" s="229"/>
    </row>
    <row r="505" spans="22:22" ht="15.75" customHeight="1" x14ac:dyDescent="0.2">
      <c r="V505" s="229"/>
    </row>
    <row r="506" spans="22:22" ht="15.75" customHeight="1" x14ac:dyDescent="0.2">
      <c r="V506" s="229"/>
    </row>
    <row r="507" spans="22:22" ht="15.75" customHeight="1" x14ac:dyDescent="0.2">
      <c r="V507" s="229"/>
    </row>
    <row r="508" spans="22:22" ht="15.75" customHeight="1" x14ac:dyDescent="0.2">
      <c r="V508" s="229"/>
    </row>
    <row r="509" spans="22:22" ht="15.75" customHeight="1" x14ac:dyDescent="0.2">
      <c r="V509" s="229"/>
    </row>
    <row r="510" spans="22:22" ht="15.75" customHeight="1" x14ac:dyDescent="0.2">
      <c r="V510" s="229"/>
    </row>
    <row r="511" spans="22:22" ht="15.75" customHeight="1" x14ac:dyDescent="0.2">
      <c r="V511" s="229"/>
    </row>
    <row r="512" spans="22:22" ht="15.75" customHeight="1" x14ac:dyDescent="0.2">
      <c r="V512" s="229"/>
    </row>
    <row r="513" spans="22:22" ht="15.75" customHeight="1" x14ac:dyDescent="0.2">
      <c r="V513" s="229"/>
    </row>
    <row r="514" spans="22:22" ht="15.75" customHeight="1" x14ac:dyDescent="0.2">
      <c r="V514" s="229"/>
    </row>
    <row r="515" spans="22:22" ht="15.75" customHeight="1" x14ac:dyDescent="0.2">
      <c r="V515" s="229"/>
    </row>
    <row r="516" spans="22:22" ht="15.75" customHeight="1" x14ac:dyDescent="0.2">
      <c r="V516" s="229"/>
    </row>
    <row r="517" spans="22:22" ht="15.75" customHeight="1" x14ac:dyDescent="0.2">
      <c r="V517" s="229"/>
    </row>
    <row r="518" spans="22:22" ht="15.75" customHeight="1" x14ac:dyDescent="0.2">
      <c r="V518" s="229"/>
    </row>
    <row r="519" spans="22:22" ht="15.75" customHeight="1" x14ac:dyDescent="0.2">
      <c r="V519" s="229"/>
    </row>
    <row r="520" spans="22:22" ht="15.75" customHeight="1" x14ac:dyDescent="0.2">
      <c r="V520" s="229"/>
    </row>
    <row r="521" spans="22:22" ht="15.75" customHeight="1" x14ac:dyDescent="0.2">
      <c r="V521" s="229"/>
    </row>
    <row r="522" spans="22:22" ht="15.75" customHeight="1" x14ac:dyDescent="0.2">
      <c r="V522" s="229"/>
    </row>
    <row r="523" spans="22:22" ht="15.75" customHeight="1" x14ac:dyDescent="0.2">
      <c r="V523" s="229"/>
    </row>
    <row r="524" spans="22:22" ht="15.75" customHeight="1" x14ac:dyDescent="0.2">
      <c r="V524" s="229"/>
    </row>
    <row r="525" spans="22:22" ht="15.75" customHeight="1" x14ac:dyDescent="0.2">
      <c r="V525" s="229"/>
    </row>
    <row r="526" spans="22:22" ht="15.75" customHeight="1" x14ac:dyDescent="0.2">
      <c r="V526" s="229"/>
    </row>
    <row r="527" spans="22:22" ht="15.75" customHeight="1" x14ac:dyDescent="0.2">
      <c r="V527" s="229"/>
    </row>
    <row r="528" spans="22:22" ht="15.75" customHeight="1" x14ac:dyDescent="0.2">
      <c r="V528" s="229"/>
    </row>
    <row r="529" spans="22:22" ht="15.75" customHeight="1" x14ac:dyDescent="0.2">
      <c r="V529" s="229"/>
    </row>
    <row r="530" spans="22:22" ht="15.75" customHeight="1" x14ac:dyDescent="0.2">
      <c r="V530" s="229"/>
    </row>
    <row r="531" spans="22:22" ht="15.75" customHeight="1" x14ac:dyDescent="0.2">
      <c r="V531" s="229"/>
    </row>
    <row r="532" spans="22:22" ht="15.75" customHeight="1" x14ac:dyDescent="0.2">
      <c r="V532" s="229"/>
    </row>
    <row r="533" spans="22:22" ht="15.75" customHeight="1" x14ac:dyDescent="0.2">
      <c r="V533" s="229"/>
    </row>
    <row r="534" spans="22:22" ht="15.75" customHeight="1" x14ac:dyDescent="0.2">
      <c r="V534" s="229"/>
    </row>
    <row r="535" spans="22:22" ht="15.75" customHeight="1" x14ac:dyDescent="0.2">
      <c r="V535" s="229"/>
    </row>
    <row r="536" spans="22:22" ht="15.75" customHeight="1" x14ac:dyDescent="0.2">
      <c r="V536" s="229"/>
    </row>
    <row r="537" spans="22:22" ht="15.75" customHeight="1" x14ac:dyDescent="0.2">
      <c r="V537" s="229"/>
    </row>
    <row r="538" spans="22:22" ht="15.75" customHeight="1" x14ac:dyDescent="0.2">
      <c r="V538" s="229"/>
    </row>
    <row r="539" spans="22:22" ht="15.75" customHeight="1" x14ac:dyDescent="0.2">
      <c r="V539" s="229"/>
    </row>
    <row r="540" spans="22:22" ht="15.75" customHeight="1" x14ac:dyDescent="0.2">
      <c r="V540" s="229"/>
    </row>
    <row r="541" spans="22:22" ht="15.75" customHeight="1" x14ac:dyDescent="0.2">
      <c r="V541" s="229"/>
    </row>
    <row r="542" spans="22:22" ht="15.75" customHeight="1" x14ac:dyDescent="0.2">
      <c r="V542" s="229"/>
    </row>
    <row r="543" spans="22:22" ht="15.75" customHeight="1" x14ac:dyDescent="0.2">
      <c r="V543" s="229"/>
    </row>
    <row r="544" spans="22:22" ht="15.75" customHeight="1" x14ac:dyDescent="0.2">
      <c r="V544" s="229"/>
    </row>
    <row r="545" spans="22:22" ht="15.75" customHeight="1" x14ac:dyDescent="0.2">
      <c r="V545" s="229"/>
    </row>
    <row r="546" spans="22:22" ht="15.75" customHeight="1" x14ac:dyDescent="0.2">
      <c r="V546" s="229"/>
    </row>
    <row r="547" spans="22:22" ht="15.75" customHeight="1" x14ac:dyDescent="0.2">
      <c r="V547" s="229"/>
    </row>
    <row r="548" spans="22:22" ht="15.75" customHeight="1" x14ac:dyDescent="0.2">
      <c r="V548" s="229"/>
    </row>
    <row r="549" spans="22:22" ht="15.75" customHeight="1" x14ac:dyDescent="0.2">
      <c r="V549" s="229"/>
    </row>
    <row r="550" spans="22:22" ht="15.75" customHeight="1" x14ac:dyDescent="0.2">
      <c r="V550" s="229"/>
    </row>
    <row r="551" spans="22:22" ht="15.75" customHeight="1" x14ac:dyDescent="0.2">
      <c r="V551" s="229"/>
    </row>
    <row r="552" spans="22:22" ht="15.75" customHeight="1" x14ac:dyDescent="0.2">
      <c r="V552" s="229"/>
    </row>
    <row r="553" spans="22:22" ht="15.75" customHeight="1" x14ac:dyDescent="0.2">
      <c r="V553" s="229"/>
    </row>
    <row r="554" spans="22:22" ht="15.75" customHeight="1" x14ac:dyDescent="0.2">
      <c r="V554" s="229"/>
    </row>
    <row r="555" spans="22:22" ht="15.75" customHeight="1" x14ac:dyDescent="0.2">
      <c r="V555" s="229"/>
    </row>
    <row r="556" spans="22:22" ht="15.75" customHeight="1" x14ac:dyDescent="0.2">
      <c r="V556" s="229"/>
    </row>
    <row r="557" spans="22:22" ht="15.75" customHeight="1" x14ac:dyDescent="0.2">
      <c r="V557" s="229"/>
    </row>
    <row r="558" spans="22:22" ht="15.75" customHeight="1" x14ac:dyDescent="0.2">
      <c r="V558" s="229"/>
    </row>
    <row r="559" spans="22:22" ht="15.75" customHeight="1" x14ac:dyDescent="0.2">
      <c r="V559" s="229"/>
    </row>
    <row r="560" spans="22:22" ht="15.75" customHeight="1" x14ac:dyDescent="0.2">
      <c r="V560" s="229"/>
    </row>
    <row r="561" spans="22:22" ht="15.75" customHeight="1" x14ac:dyDescent="0.2">
      <c r="V561" s="229"/>
    </row>
    <row r="562" spans="22:22" ht="15.75" customHeight="1" x14ac:dyDescent="0.2">
      <c r="V562" s="229"/>
    </row>
    <row r="563" spans="22:22" ht="15.75" customHeight="1" x14ac:dyDescent="0.2">
      <c r="V563" s="229"/>
    </row>
    <row r="564" spans="22:22" ht="15.75" customHeight="1" x14ac:dyDescent="0.2">
      <c r="V564" s="229"/>
    </row>
    <row r="565" spans="22:22" ht="15.75" customHeight="1" x14ac:dyDescent="0.2">
      <c r="V565" s="229"/>
    </row>
    <row r="566" spans="22:22" ht="15.75" customHeight="1" x14ac:dyDescent="0.2">
      <c r="V566" s="229"/>
    </row>
    <row r="567" spans="22:22" ht="15.75" customHeight="1" x14ac:dyDescent="0.2">
      <c r="V567" s="229"/>
    </row>
    <row r="568" spans="22:22" ht="15.75" customHeight="1" x14ac:dyDescent="0.2">
      <c r="V568" s="229"/>
    </row>
    <row r="569" spans="22:22" ht="15.75" customHeight="1" x14ac:dyDescent="0.2">
      <c r="V569" s="229"/>
    </row>
    <row r="570" spans="22:22" ht="15.75" customHeight="1" x14ac:dyDescent="0.2">
      <c r="V570" s="229"/>
    </row>
    <row r="571" spans="22:22" ht="15.75" customHeight="1" x14ac:dyDescent="0.2">
      <c r="V571" s="229"/>
    </row>
    <row r="572" spans="22:22" ht="15.75" customHeight="1" x14ac:dyDescent="0.2">
      <c r="V572" s="229"/>
    </row>
    <row r="573" spans="22:22" ht="15.75" customHeight="1" x14ac:dyDescent="0.2">
      <c r="V573" s="229"/>
    </row>
    <row r="574" spans="22:22" ht="15.75" customHeight="1" x14ac:dyDescent="0.2">
      <c r="V574" s="229"/>
    </row>
    <row r="575" spans="22:22" ht="15.75" customHeight="1" x14ac:dyDescent="0.2">
      <c r="V575" s="229"/>
    </row>
    <row r="576" spans="22:22" ht="15.75" customHeight="1" x14ac:dyDescent="0.2">
      <c r="V576" s="229"/>
    </row>
    <row r="577" spans="22:22" ht="15.75" customHeight="1" x14ac:dyDescent="0.2">
      <c r="V577" s="229"/>
    </row>
    <row r="578" spans="22:22" ht="15.75" customHeight="1" x14ac:dyDescent="0.2">
      <c r="V578" s="229"/>
    </row>
    <row r="579" spans="22:22" ht="15.75" customHeight="1" x14ac:dyDescent="0.2">
      <c r="V579" s="229"/>
    </row>
    <row r="580" spans="22:22" ht="15.75" customHeight="1" x14ac:dyDescent="0.2">
      <c r="V580" s="229"/>
    </row>
    <row r="581" spans="22:22" ht="15.75" customHeight="1" x14ac:dyDescent="0.2">
      <c r="V581" s="229"/>
    </row>
    <row r="582" spans="22:22" ht="15.75" customHeight="1" x14ac:dyDescent="0.2">
      <c r="V582" s="229"/>
    </row>
    <row r="583" spans="22:22" ht="15.75" customHeight="1" x14ac:dyDescent="0.2">
      <c r="V583" s="229"/>
    </row>
    <row r="584" spans="22:22" ht="15.75" customHeight="1" x14ac:dyDescent="0.2">
      <c r="V584" s="229"/>
    </row>
    <row r="585" spans="22:22" ht="15.75" customHeight="1" x14ac:dyDescent="0.2">
      <c r="V585" s="229"/>
    </row>
    <row r="586" spans="22:22" ht="15.75" customHeight="1" x14ac:dyDescent="0.2">
      <c r="V586" s="229"/>
    </row>
    <row r="587" spans="22:22" ht="15.75" customHeight="1" x14ac:dyDescent="0.2">
      <c r="V587" s="229"/>
    </row>
    <row r="588" spans="22:22" ht="15.75" customHeight="1" x14ac:dyDescent="0.2">
      <c r="V588" s="229"/>
    </row>
    <row r="589" spans="22:22" ht="15.75" customHeight="1" x14ac:dyDescent="0.2">
      <c r="V589" s="229"/>
    </row>
    <row r="590" spans="22:22" ht="15.75" customHeight="1" x14ac:dyDescent="0.2">
      <c r="V590" s="229"/>
    </row>
    <row r="591" spans="22:22" ht="15.75" customHeight="1" x14ac:dyDescent="0.2">
      <c r="V591" s="229"/>
    </row>
    <row r="592" spans="22:22" ht="15.75" customHeight="1" x14ac:dyDescent="0.2">
      <c r="V592" s="229"/>
    </row>
    <row r="593" spans="22:22" ht="15.75" customHeight="1" x14ac:dyDescent="0.2">
      <c r="V593" s="229"/>
    </row>
    <row r="594" spans="22:22" ht="15.75" customHeight="1" x14ac:dyDescent="0.2">
      <c r="V594" s="229"/>
    </row>
    <row r="595" spans="22:22" ht="15.75" customHeight="1" x14ac:dyDescent="0.2">
      <c r="V595" s="229"/>
    </row>
    <row r="596" spans="22:22" ht="15.75" customHeight="1" x14ac:dyDescent="0.2">
      <c r="V596" s="229"/>
    </row>
    <row r="597" spans="22:22" ht="15.75" customHeight="1" x14ac:dyDescent="0.2">
      <c r="V597" s="229"/>
    </row>
    <row r="598" spans="22:22" ht="15.75" customHeight="1" x14ac:dyDescent="0.2">
      <c r="V598" s="229"/>
    </row>
    <row r="599" spans="22:22" ht="15.75" customHeight="1" x14ac:dyDescent="0.2">
      <c r="V599" s="229"/>
    </row>
    <row r="600" spans="22:22" ht="15.75" customHeight="1" x14ac:dyDescent="0.2">
      <c r="V600" s="229"/>
    </row>
    <row r="601" spans="22:22" ht="15.75" customHeight="1" x14ac:dyDescent="0.2">
      <c r="V601" s="229"/>
    </row>
    <row r="602" spans="22:22" ht="15.75" customHeight="1" x14ac:dyDescent="0.2">
      <c r="V602" s="229"/>
    </row>
    <row r="603" spans="22:22" ht="15.75" customHeight="1" x14ac:dyDescent="0.2">
      <c r="V603" s="229"/>
    </row>
    <row r="604" spans="22:22" ht="15.75" customHeight="1" x14ac:dyDescent="0.2">
      <c r="V604" s="229"/>
    </row>
    <row r="605" spans="22:22" ht="15.75" customHeight="1" x14ac:dyDescent="0.2">
      <c r="V605" s="229"/>
    </row>
    <row r="606" spans="22:22" ht="15.75" customHeight="1" x14ac:dyDescent="0.2">
      <c r="V606" s="229"/>
    </row>
    <row r="607" spans="22:22" ht="15.75" customHeight="1" x14ac:dyDescent="0.2">
      <c r="V607" s="229"/>
    </row>
    <row r="608" spans="22:22" ht="15.75" customHeight="1" x14ac:dyDescent="0.2">
      <c r="V608" s="229"/>
    </row>
    <row r="609" spans="22:22" ht="15.75" customHeight="1" x14ac:dyDescent="0.2">
      <c r="V609" s="229"/>
    </row>
    <row r="610" spans="22:22" ht="15.75" customHeight="1" x14ac:dyDescent="0.2">
      <c r="V610" s="229"/>
    </row>
    <row r="611" spans="22:22" ht="15.75" customHeight="1" x14ac:dyDescent="0.2">
      <c r="V611" s="229"/>
    </row>
    <row r="612" spans="22:22" ht="15.75" customHeight="1" x14ac:dyDescent="0.2">
      <c r="V612" s="229"/>
    </row>
    <row r="613" spans="22:22" ht="15.75" customHeight="1" x14ac:dyDescent="0.2">
      <c r="V613" s="229"/>
    </row>
    <row r="614" spans="22:22" ht="15.75" customHeight="1" x14ac:dyDescent="0.2">
      <c r="V614" s="229"/>
    </row>
    <row r="615" spans="22:22" ht="15.75" customHeight="1" x14ac:dyDescent="0.2">
      <c r="V615" s="229"/>
    </row>
    <row r="616" spans="22:22" ht="15.75" customHeight="1" x14ac:dyDescent="0.2">
      <c r="V616" s="229"/>
    </row>
    <row r="617" spans="22:22" ht="15.75" customHeight="1" x14ac:dyDescent="0.2">
      <c r="V617" s="229"/>
    </row>
    <row r="618" spans="22:22" ht="15.75" customHeight="1" x14ac:dyDescent="0.2">
      <c r="V618" s="229"/>
    </row>
    <row r="619" spans="22:22" ht="15.75" customHeight="1" x14ac:dyDescent="0.2">
      <c r="V619" s="229"/>
    </row>
    <row r="620" spans="22:22" ht="15.75" customHeight="1" x14ac:dyDescent="0.2">
      <c r="V620" s="229"/>
    </row>
    <row r="621" spans="22:22" ht="15.75" customHeight="1" x14ac:dyDescent="0.2">
      <c r="V621" s="229"/>
    </row>
    <row r="622" spans="22:22" ht="15.75" customHeight="1" x14ac:dyDescent="0.2">
      <c r="V622" s="229"/>
    </row>
    <row r="623" spans="22:22" ht="15.75" customHeight="1" x14ac:dyDescent="0.2">
      <c r="V623" s="229"/>
    </row>
    <row r="624" spans="22:22" ht="15.75" customHeight="1" x14ac:dyDescent="0.2">
      <c r="V624" s="229"/>
    </row>
    <row r="625" spans="22:22" ht="15.75" customHeight="1" x14ac:dyDescent="0.2">
      <c r="V625" s="229"/>
    </row>
    <row r="626" spans="22:22" ht="15.75" customHeight="1" x14ac:dyDescent="0.2">
      <c r="V626" s="229"/>
    </row>
    <row r="627" spans="22:22" ht="15.75" customHeight="1" x14ac:dyDescent="0.2">
      <c r="V627" s="229"/>
    </row>
    <row r="628" spans="22:22" ht="15.75" customHeight="1" x14ac:dyDescent="0.2">
      <c r="V628" s="229"/>
    </row>
    <row r="629" spans="22:22" ht="15.75" customHeight="1" x14ac:dyDescent="0.2">
      <c r="V629" s="229"/>
    </row>
    <row r="630" spans="22:22" ht="15.75" customHeight="1" x14ac:dyDescent="0.2">
      <c r="V630" s="229"/>
    </row>
    <row r="631" spans="22:22" ht="15.75" customHeight="1" x14ac:dyDescent="0.2">
      <c r="V631" s="229"/>
    </row>
    <row r="632" spans="22:22" ht="15.75" customHeight="1" x14ac:dyDescent="0.2">
      <c r="V632" s="229"/>
    </row>
    <row r="633" spans="22:22" ht="15.75" customHeight="1" x14ac:dyDescent="0.2">
      <c r="V633" s="229"/>
    </row>
    <row r="634" spans="22:22" ht="15.75" customHeight="1" x14ac:dyDescent="0.2">
      <c r="V634" s="229"/>
    </row>
    <row r="635" spans="22:22" ht="15.75" customHeight="1" x14ac:dyDescent="0.2">
      <c r="V635" s="229"/>
    </row>
    <row r="636" spans="22:22" ht="15.75" customHeight="1" x14ac:dyDescent="0.2">
      <c r="V636" s="229"/>
    </row>
    <row r="637" spans="22:22" ht="15.75" customHeight="1" x14ac:dyDescent="0.2">
      <c r="V637" s="229"/>
    </row>
    <row r="638" spans="22:22" ht="15.75" customHeight="1" x14ac:dyDescent="0.2">
      <c r="V638" s="229"/>
    </row>
    <row r="639" spans="22:22" ht="15.75" customHeight="1" x14ac:dyDescent="0.2">
      <c r="V639" s="229"/>
    </row>
    <row r="640" spans="22:22" ht="15.75" customHeight="1" x14ac:dyDescent="0.2">
      <c r="V640" s="229"/>
    </row>
    <row r="641" spans="22:22" ht="15.75" customHeight="1" x14ac:dyDescent="0.2">
      <c r="V641" s="229"/>
    </row>
    <row r="642" spans="22:22" ht="15.75" customHeight="1" x14ac:dyDescent="0.2">
      <c r="V642" s="229"/>
    </row>
    <row r="643" spans="22:22" ht="15.75" customHeight="1" x14ac:dyDescent="0.2">
      <c r="V643" s="229"/>
    </row>
    <row r="644" spans="22:22" ht="15.75" customHeight="1" x14ac:dyDescent="0.2">
      <c r="V644" s="229"/>
    </row>
    <row r="645" spans="22:22" ht="15.75" customHeight="1" x14ac:dyDescent="0.2">
      <c r="V645" s="229"/>
    </row>
    <row r="646" spans="22:22" ht="15.75" customHeight="1" x14ac:dyDescent="0.2">
      <c r="V646" s="229"/>
    </row>
    <row r="647" spans="22:22" ht="15.75" customHeight="1" x14ac:dyDescent="0.2">
      <c r="V647" s="229"/>
    </row>
    <row r="648" spans="22:22" ht="15.75" customHeight="1" x14ac:dyDescent="0.2">
      <c r="V648" s="229"/>
    </row>
    <row r="649" spans="22:22" ht="15.75" customHeight="1" x14ac:dyDescent="0.2">
      <c r="V649" s="229"/>
    </row>
    <row r="650" spans="22:22" ht="15.75" customHeight="1" x14ac:dyDescent="0.2">
      <c r="V650" s="229"/>
    </row>
    <row r="651" spans="22:22" ht="15.75" customHeight="1" x14ac:dyDescent="0.2">
      <c r="V651" s="229"/>
    </row>
    <row r="652" spans="22:22" ht="15.75" customHeight="1" x14ac:dyDescent="0.2">
      <c r="V652" s="229"/>
    </row>
    <row r="653" spans="22:22" ht="15.75" customHeight="1" x14ac:dyDescent="0.2">
      <c r="V653" s="229"/>
    </row>
    <row r="654" spans="22:22" ht="15.75" customHeight="1" x14ac:dyDescent="0.2">
      <c r="V654" s="229"/>
    </row>
    <row r="655" spans="22:22" ht="15.75" customHeight="1" x14ac:dyDescent="0.2">
      <c r="V655" s="229"/>
    </row>
    <row r="656" spans="22:22" ht="15.75" customHeight="1" x14ac:dyDescent="0.2">
      <c r="V656" s="229"/>
    </row>
    <row r="657" spans="22:22" ht="15.75" customHeight="1" x14ac:dyDescent="0.2">
      <c r="V657" s="229"/>
    </row>
    <row r="658" spans="22:22" ht="15.75" customHeight="1" x14ac:dyDescent="0.2">
      <c r="V658" s="229"/>
    </row>
    <row r="659" spans="22:22" ht="15.75" customHeight="1" x14ac:dyDescent="0.2">
      <c r="V659" s="229"/>
    </row>
    <row r="660" spans="22:22" ht="15.75" customHeight="1" x14ac:dyDescent="0.2">
      <c r="V660" s="229"/>
    </row>
    <row r="661" spans="22:22" ht="15.75" customHeight="1" x14ac:dyDescent="0.2">
      <c r="V661" s="229"/>
    </row>
    <row r="662" spans="22:22" ht="15.75" customHeight="1" x14ac:dyDescent="0.2">
      <c r="V662" s="229"/>
    </row>
    <row r="663" spans="22:22" ht="15.75" customHeight="1" x14ac:dyDescent="0.2">
      <c r="V663" s="229"/>
    </row>
    <row r="664" spans="22:22" ht="15.75" customHeight="1" x14ac:dyDescent="0.2">
      <c r="V664" s="229"/>
    </row>
    <row r="665" spans="22:22" ht="15.75" customHeight="1" x14ac:dyDescent="0.2">
      <c r="V665" s="229"/>
    </row>
    <row r="666" spans="22:22" ht="15.75" customHeight="1" x14ac:dyDescent="0.2">
      <c r="V666" s="229"/>
    </row>
    <row r="667" spans="22:22" ht="15.75" customHeight="1" x14ac:dyDescent="0.2">
      <c r="V667" s="229"/>
    </row>
    <row r="668" spans="22:22" ht="15.75" customHeight="1" x14ac:dyDescent="0.2">
      <c r="V668" s="229"/>
    </row>
    <row r="669" spans="22:22" ht="15.75" customHeight="1" x14ac:dyDescent="0.2">
      <c r="V669" s="229"/>
    </row>
    <row r="670" spans="22:22" ht="15.75" customHeight="1" x14ac:dyDescent="0.2">
      <c r="V670" s="229"/>
    </row>
    <row r="671" spans="22:22" ht="15.75" customHeight="1" x14ac:dyDescent="0.2">
      <c r="V671" s="229"/>
    </row>
    <row r="672" spans="22:22" ht="15.75" customHeight="1" x14ac:dyDescent="0.2">
      <c r="V672" s="229"/>
    </row>
    <row r="673" spans="22:22" ht="15.75" customHeight="1" x14ac:dyDescent="0.2">
      <c r="V673" s="229"/>
    </row>
    <row r="674" spans="22:22" ht="15.75" customHeight="1" x14ac:dyDescent="0.2">
      <c r="V674" s="229"/>
    </row>
    <row r="675" spans="22:22" ht="15.75" customHeight="1" x14ac:dyDescent="0.2">
      <c r="V675" s="229"/>
    </row>
    <row r="676" spans="22:22" ht="15.75" customHeight="1" x14ac:dyDescent="0.2">
      <c r="V676" s="229"/>
    </row>
    <row r="677" spans="22:22" ht="15.75" customHeight="1" x14ac:dyDescent="0.2">
      <c r="V677" s="229"/>
    </row>
    <row r="678" spans="22:22" ht="15.75" customHeight="1" x14ac:dyDescent="0.2">
      <c r="V678" s="229"/>
    </row>
    <row r="679" spans="22:22" ht="15.75" customHeight="1" x14ac:dyDescent="0.2">
      <c r="V679" s="229"/>
    </row>
    <row r="680" spans="22:22" ht="15.75" customHeight="1" x14ac:dyDescent="0.2">
      <c r="V680" s="229"/>
    </row>
    <row r="681" spans="22:22" ht="15.75" customHeight="1" x14ac:dyDescent="0.2">
      <c r="V681" s="229"/>
    </row>
    <row r="682" spans="22:22" ht="15.75" customHeight="1" x14ac:dyDescent="0.2">
      <c r="V682" s="229"/>
    </row>
    <row r="683" spans="22:22" ht="15.75" customHeight="1" x14ac:dyDescent="0.2">
      <c r="V683" s="229"/>
    </row>
    <row r="684" spans="22:22" ht="15.75" customHeight="1" x14ac:dyDescent="0.2">
      <c r="V684" s="229"/>
    </row>
    <row r="685" spans="22:22" ht="15.75" customHeight="1" x14ac:dyDescent="0.2">
      <c r="V685" s="229"/>
    </row>
    <row r="686" spans="22:22" ht="15.75" customHeight="1" x14ac:dyDescent="0.2">
      <c r="V686" s="229"/>
    </row>
    <row r="687" spans="22:22" ht="15.75" customHeight="1" x14ac:dyDescent="0.2">
      <c r="V687" s="229"/>
    </row>
    <row r="688" spans="22:22" ht="15.75" customHeight="1" x14ac:dyDescent="0.2">
      <c r="V688" s="229"/>
    </row>
    <row r="689" spans="22:22" ht="15.75" customHeight="1" x14ac:dyDescent="0.2">
      <c r="V689" s="229"/>
    </row>
    <row r="690" spans="22:22" ht="15.75" customHeight="1" x14ac:dyDescent="0.2">
      <c r="V690" s="229"/>
    </row>
    <row r="691" spans="22:22" ht="15.75" customHeight="1" x14ac:dyDescent="0.2">
      <c r="V691" s="229"/>
    </row>
    <row r="692" spans="22:22" ht="15.75" customHeight="1" x14ac:dyDescent="0.2">
      <c r="V692" s="229"/>
    </row>
    <row r="693" spans="22:22" ht="15.75" customHeight="1" x14ac:dyDescent="0.2">
      <c r="V693" s="229"/>
    </row>
    <row r="694" spans="22:22" ht="15.75" customHeight="1" x14ac:dyDescent="0.2">
      <c r="V694" s="229"/>
    </row>
    <row r="695" spans="22:22" ht="15.75" customHeight="1" x14ac:dyDescent="0.2">
      <c r="V695" s="229"/>
    </row>
    <row r="696" spans="22:22" ht="15.75" customHeight="1" x14ac:dyDescent="0.2">
      <c r="V696" s="229"/>
    </row>
    <row r="697" spans="22:22" ht="15.75" customHeight="1" x14ac:dyDescent="0.2">
      <c r="V697" s="229"/>
    </row>
    <row r="698" spans="22:22" ht="15.75" customHeight="1" x14ac:dyDescent="0.2">
      <c r="V698" s="229"/>
    </row>
    <row r="699" spans="22:22" ht="15.75" customHeight="1" x14ac:dyDescent="0.2">
      <c r="V699" s="229"/>
    </row>
    <row r="700" spans="22:22" ht="15.75" customHeight="1" x14ac:dyDescent="0.2">
      <c r="V700" s="229"/>
    </row>
    <row r="701" spans="22:22" ht="15.75" customHeight="1" x14ac:dyDescent="0.2">
      <c r="V701" s="229"/>
    </row>
    <row r="702" spans="22:22" ht="15.75" customHeight="1" x14ac:dyDescent="0.2">
      <c r="V702" s="229"/>
    </row>
    <row r="703" spans="22:22" ht="15.75" customHeight="1" x14ac:dyDescent="0.2">
      <c r="V703" s="229"/>
    </row>
    <row r="704" spans="22:22" ht="15.75" customHeight="1" x14ac:dyDescent="0.2">
      <c r="V704" s="229"/>
    </row>
    <row r="705" spans="22:22" ht="15.75" customHeight="1" x14ac:dyDescent="0.2">
      <c r="V705" s="229"/>
    </row>
    <row r="706" spans="22:22" ht="15.75" customHeight="1" x14ac:dyDescent="0.2">
      <c r="V706" s="229"/>
    </row>
    <row r="707" spans="22:22" ht="15.75" customHeight="1" x14ac:dyDescent="0.2">
      <c r="V707" s="229"/>
    </row>
    <row r="708" spans="22:22" ht="15.75" customHeight="1" x14ac:dyDescent="0.2">
      <c r="V708" s="229"/>
    </row>
    <row r="709" spans="22:22" ht="15.75" customHeight="1" x14ac:dyDescent="0.2">
      <c r="V709" s="229"/>
    </row>
    <row r="710" spans="22:22" ht="15.75" customHeight="1" x14ac:dyDescent="0.2">
      <c r="V710" s="229"/>
    </row>
    <row r="711" spans="22:22" ht="15.75" customHeight="1" x14ac:dyDescent="0.2">
      <c r="V711" s="229"/>
    </row>
    <row r="712" spans="22:22" ht="15.75" customHeight="1" x14ac:dyDescent="0.2">
      <c r="V712" s="229"/>
    </row>
    <row r="713" spans="22:22" ht="15.75" customHeight="1" x14ac:dyDescent="0.2">
      <c r="V713" s="229"/>
    </row>
    <row r="714" spans="22:22" ht="15.75" customHeight="1" x14ac:dyDescent="0.2">
      <c r="V714" s="229"/>
    </row>
    <row r="715" spans="22:22" ht="15.75" customHeight="1" x14ac:dyDescent="0.2">
      <c r="V715" s="229"/>
    </row>
    <row r="716" spans="22:22" ht="15.75" customHeight="1" x14ac:dyDescent="0.2">
      <c r="V716" s="229"/>
    </row>
    <row r="717" spans="22:22" ht="15.75" customHeight="1" x14ac:dyDescent="0.2">
      <c r="V717" s="229"/>
    </row>
    <row r="718" spans="22:22" ht="15.75" customHeight="1" x14ac:dyDescent="0.2">
      <c r="V718" s="229"/>
    </row>
    <row r="719" spans="22:22" ht="15.75" customHeight="1" x14ac:dyDescent="0.2">
      <c r="V719" s="229"/>
    </row>
    <row r="720" spans="22:22" ht="15.75" customHeight="1" x14ac:dyDescent="0.2">
      <c r="V720" s="229"/>
    </row>
    <row r="721" spans="22:22" ht="15.75" customHeight="1" x14ac:dyDescent="0.2">
      <c r="V721" s="229"/>
    </row>
    <row r="722" spans="22:22" ht="15.75" customHeight="1" x14ac:dyDescent="0.2">
      <c r="V722" s="229"/>
    </row>
    <row r="723" spans="22:22" ht="15.75" customHeight="1" x14ac:dyDescent="0.2">
      <c r="V723" s="229"/>
    </row>
    <row r="724" spans="22:22" ht="15.75" customHeight="1" x14ac:dyDescent="0.2">
      <c r="V724" s="229"/>
    </row>
    <row r="725" spans="22:22" ht="15.75" customHeight="1" x14ac:dyDescent="0.2">
      <c r="V725" s="229"/>
    </row>
    <row r="726" spans="22:22" ht="15.75" customHeight="1" x14ac:dyDescent="0.2">
      <c r="V726" s="229"/>
    </row>
    <row r="727" spans="22:22" ht="15.75" customHeight="1" x14ac:dyDescent="0.2">
      <c r="V727" s="229"/>
    </row>
    <row r="728" spans="22:22" ht="15.75" customHeight="1" x14ac:dyDescent="0.2">
      <c r="V728" s="229"/>
    </row>
    <row r="729" spans="22:22" ht="15.75" customHeight="1" x14ac:dyDescent="0.2">
      <c r="V729" s="229"/>
    </row>
    <row r="730" spans="22:22" ht="15.75" customHeight="1" x14ac:dyDescent="0.2">
      <c r="V730" s="229"/>
    </row>
    <row r="731" spans="22:22" ht="15.75" customHeight="1" x14ac:dyDescent="0.2">
      <c r="V731" s="229"/>
    </row>
    <row r="732" spans="22:22" ht="15.75" customHeight="1" x14ac:dyDescent="0.2">
      <c r="V732" s="229"/>
    </row>
    <row r="733" spans="22:22" ht="15.75" customHeight="1" x14ac:dyDescent="0.2">
      <c r="V733" s="229"/>
    </row>
    <row r="734" spans="22:22" ht="15.75" customHeight="1" x14ac:dyDescent="0.2">
      <c r="V734" s="229"/>
    </row>
    <row r="735" spans="22:22" ht="15.75" customHeight="1" x14ac:dyDescent="0.2">
      <c r="V735" s="229"/>
    </row>
    <row r="736" spans="22:22" ht="15.75" customHeight="1" x14ac:dyDescent="0.2">
      <c r="V736" s="229"/>
    </row>
    <row r="737" spans="22:22" ht="15.75" customHeight="1" x14ac:dyDescent="0.2">
      <c r="V737" s="229"/>
    </row>
    <row r="738" spans="22:22" ht="15.75" customHeight="1" x14ac:dyDescent="0.2">
      <c r="V738" s="229"/>
    </row>
    <row r="739" spans="22:22" ht="15.75" customHeight="1" x14ac:dyDescent="0.2">
      <c r="V739" s="229"/>
    </row>
    <row r="740" spans="22:22" ht="15.75" customHeight="1" x14ac:dyDescent="0.2">
      <c r="V740" s="229"/>
    </row>
    <row r="741" spans="22:22" ht="15.75" customHeight="1" x14ac:dyDescent="0.2">
      <c r="V741" s="229"/>
    </row>
    <row r="742" spans="22:22" ht="15.75" customHeight="1" x14ac:dyDescent="0.2">
      <c r="V742" s="229"/>
    </row>
    <row r="743" spans="22:22" ht="15.75" customHeight="1" x14ac:dyDescent="0.2">
      <c r="V743" s="229"/>
    </row>
    <row r="744" spans="22:22" ht="15.75" customHeight="1" x14ac:dyDescent="0.2">
      <c r="V744" s="229"/>
    </row>
    <row r="745" spans="22:22" ht="15.75" customHeight="1" x14ac:dyDescent="0.2">
      <c r="V745" s="229"/>
    </row>
    <row r="746" spans="22:22" ht="15.75" customHeight="1" x14ac:dyDescent="0.2">
      <c r="V746" s="229"/>
    </row>
    <row r="747" spans="22:22" ht="15.75" customHeight="1" x14ac:dyDescent="0.2">
      <c r="V747" s="229"/>
    </row>
    <row r="748" spans="22:22" ht="15.75" customHeight="1" x14ac:dyDescent="0.2">
      <c r="V748" s="229"/>
    </row>
    <row r="749" spans="22:22" ht="15.75" customHeight="1" x14ac:dyDescent="0.2">
      <c r="V749" s="229"/>
    </row>
    <row r="750" spans="22:22" ht="15.75" customHeight="1" x14ac:dyDescent="0.2">
      <c r="V750" s="229"/>
    </row>
    <row r="751" spans="22:22" ht="15.75" customHeight="1" x14ac:dyDescent="0.2">
      <c r="V751" s="229"/>
    </row>
    <row r="752" spans="22:22" ht="15.75" customHeight="1" x14ac:dyDescent="0.2">
      <c r="V752" s="229"/>
    </row>
    <row r="753" spans="22:22" ht="15.75" customHeight="1" x14ac:dyDescent="0.2">
      <c r="V753" s="229"/>
    </row>
    <row r="754" spans="22:22" ht="15.75" customHeight="1" x14ac:dyDescent="0.2">
      <c r="V754" s="229"/>
    </row>
    <row r="755" spans="22:22" ht="15.75" customHeight="1" x14ac:dyDescent="0.2">
      <c r="V755" s="229"/>
    </row>
    <row r="756" spans="22:22" ht="15.75" customHeight="1" x14ac:dyDescent="0.2">
      <c r="V756" s="229"/>
    </row>
    <row r="757" spans="22:22" ht="15.75" customHeight="1" x14ac:dyDescent="0.2">
      <c r="V757" s="229"/>
    </row>
    <row r="758" spans="22:22" ht="15.75" customHeight="1" x14ac:dyDescent="0.2">
      <c r="V758" s="229"/>
    </row>
    <row r="759" spans="22:22" ht="15.75" customHeight="1" x14ac:dyDescent="0.2">
      <c r="V759" s="229"/>
    </row>
    <row r="760" spans="22:22" ht="15.75" customHeight="1" x14ac:dyDescent="0.2">
      <c r="V760" s="229"/>
    </row>
    <row r="761" spans="22:22" ht="15.75" customHeight="1" x14ac:dyDescent="0.2">
      <c r="V761" s="229"/>
    </row>
    <row r="762" spans="22:22" ht="15.75" customHeight="1" x14ac:dyDescent="0.2">
      <c r="V762" s="229"/>
    </row>
    <row r="763" spans="22:22" ht="15.75" customHeight="1" x14ac:dyDescent="0.2">
      <c r="V763" s="229"/>
    </row>
    <row r="764" spans="22:22" ht="15.75" customHeight="1" x14ac:dyDescent="0.2">
      <c r="V764" s="229"/>
    </row>
    <row r="765" spans="22:22" ht="15.75" customHeight="1" x14ac:dyDescent="0.2">
      <c r="V765" s="229"/>
    </row>
    <row r="766" spans="22:22" ht="15.75" customHeight="1" x14ac:dyDescent="0.2">
      <c r="V766" s="229"/>
    </row>
    <row r="767" spans="22:22" ht="15.75" customHeight="1" x14ac:dyDescent="0.2">
      <c r="V767" s="229"/>
    </row>
    <row r="768" spans="22:22" ht="15.75" customHeight="1" x14ac:dyDescent="0.2">
      <c r="V768" s="229"/>
    </row>
    <row r="769" spans="22:22" ht="15.75" customHeight="1" x14ac:dyDescent="0.2">
      <c r="V769" s="229"/>
    </row>
    <row r="770" spans="22:22" ht="15.75" customHeight="1" x14ac:dyDescent="0.2">
      <c r="V770" s="229"/>
    </row>
    <row r="771" spans="22:22" ht="15.75" customHeight="1" x14ac:dyDescent="0.2">
      <c r="V771" s="229"/>
    </row>
    <row r="772" spans="22:22" ht="15.75" customHeight="1" x14ac:dyDescent="0.2">
      <c r="V772" s="229"/>
    </row>
    <row r="773" spans="22:22" ht="15.75" customHeight="1" x14ac:dyDescent="0.2">
      <c r="V773" s="229"/>
    </row>
    <row r="774" spans="22:22" ht="15.75" customHeight="1" x14ac:dyDescent="0.2">
      <c r="V774" s="229"/>
    </row>
    <row r="775" spans="22:22" ht="15.75" customHeight="1" x14ac:dyDescent="0.2">
      <c r="V775" s="229"/>
    </row>
    <row r="776" spans="22:22" ht="15.75" customHeight="1" x14ac:dyDescent="0.2">
      <c r="V776" s="229"/>
    </row>
    <row r="777" spans="22:22" ht="15.75" customHeight="1" x14ac:dyDescent="0.2">
      <c r="V777" s="229"/>
    </row>
    <row r="778" spans="22:22" ht="15.75" customHeight="1" x14ac:dyDescent="0.2">
      <c r="V778" s="229"/>
    </row>
    <row r="779" spans="22:22" ht="15.75" customHeight="1" x14ac:dyDescent="0.2">
      <c r="V779" s="229"/>
    </row>
    <row r="780" spans="22:22" ht="15.75" customHeight="1" x14ac:dyDescent="0.2">
      <c r="V780" s="229"/>
    </row>
    <row r="781" spans="22:22" ht="15.75" customHeight="1" x14ac:dyDescent="0.2">
      <c r="V781" s="229"/>
    </row>
    <row r="782" spans="22:22" ht="15.75" customHeight="1" x14ac:dyDescent="0.2">
      <c r="V782" s="229"/>
    </row>
    <row r="783" spans="22:22" ht="15.75" customHeight="1" x14ac:dyDescent="0.2">
      <c r="V783" s="229"/>
    </row>
    <row r="784" spans="22:22" ht="15.75" customHeight="1" x14ac:dyDescent="0.2">
      <c r="V784" s="229"/>
    </row>
    <row r="785" spans="22:22" ht="15.75" customHeight="1" x14ac:dyDescent="0.2">
      <c r="V785" s="229"/>
    </row>
    <row r="786" spans="22:22" ht="15.75" customHeight="1" x14ac:dyDescent="0.2">
      <c r="V786" s="229"/>
    </row>
    <row r="787" spans="22:22" ht="15.75" customHeight="1" x14ac:dyDescent="0.2">
      <c r="V787" s="229"/>
    </row>
    <row r="788" spans="22:22" ht="15.75" customHeight="1" x14ac:dyDescent="0.2">
      <c r="V788" s="229"/>
    </row>
    <row r="789" spans="22:22" ht="15.75" customHeight="1" x14ac:dyDescent="0.2">
      <c r="V789" s="229"/>
    </row>
    <row r="790" spans="22:22" ht="15.75" customHeight="1" x14ac:dyDescent="0.2">
      <c r="V790" s="229"/>
    </row>
    <row r="791" spans="22:22" ht="15.75" customHeight="1" x14ac:dyDescent="0.2">
      <c r="V791" s="229"/>
    </row>
    <row r="792" spans="22:22" ht="15.75" customHeight="1" x14ac:dyDescent="0.2">
      <c r="V792" s="229"/>
    </row>
    <row r="793" spans="22:22" ht="15.75" customHeight="1" x14ac:dyDescent="0.2">
      <c r="V793" s="229"/>
    </row>
    <row r="794" spans="22:22" ht="15.75" customHeight="1" x14ac:dyDescent="0.2">
      <c r="V794" s="229"/>
    </row>
    <row r="795" spans="22:22" ht="15.75" customHeight="1" x14ac:dyDescent="0.2">
      <c r="V795" s="229"/>
    </row>
    <row r="796" spans="22:22" ht="15.75" customHeight="1" x14ac:dyDescent="0.2">
      <c r="V796" s="229"/>
    </row>
    <row r="797" spans="22:22" ht="15.75" customHeight="1" x14ac:dyDescent="0.2">
      <c r="V797" s="229"/>
    </row>
    <row r="798" spans="22:22" ht="15.75" customHeight="1" x14ac:dyDescent="0.2">
      <c r="V798" s="229"/>
    </row>
    <row r="799" spans="22:22" ht="15.75" customHeight="1" x14ac:dyDescent="0.2">
      <c r="V799" s="229"/>
    </row>
    <row r="800" spans="22:22" ht="15.75" customHeight="1" x14ac:dyDescent="0.2">
      <c r="V800" s="229"/>
    </row>
    <row r="801" spans="22:22" ht="15.75" customHeight="1" x14ac:dyDescent="0.2">
      <c r="V801" s="229"/>
    </row>
    <row r="802" spans="22:22" ht="15.75" customHeight="1" x14ac:dyDescent="0.2">
      <c r="V802" s="229"/>
    </row>
    <row r="803" spans="22:22" ht="15.75" customHeight="1" x14ac:dyDescent="0.2">
      <c r="V803" s="229"/>
    </row>
    <row r="804" spans="22:22" ht="15.75" customHeight="1" x14ac:dyDescent="0.2">
      <c r="V804" s="229"/>
    </row>
    <row r="805" spans="22:22" ht="15.75" customHeight="1" x14ac:dyDescent="0.2">
      <c r="V805" s="229"/>
    </row>
    <row r="806" spans="22:22" ht="15.75" customHeight="1" x14ac:dyDescent="0.2">
      <c r="V806" s="229"/>
    </row>
    <row r="807" spans="22:22" ht="15.75" customHeight="1" x14ac:dyDescent="0.2">
      <c r="V807" s="229"/>
    </row>
    <row r="808" spans="22:22" ht="15.75" customHeight="1" x14ac:dyDescent="0.2">
      <c r="V808" s="229"/>
    </row>
    <row r="809" spans="22:22" ht="15.75" customHeight="1" x14ac:dyDescent="0.2">
      <c r="V809" s="229"/>
    </row>
    <row r="810" spans="22:22" ht="15.75" customHeight="1" x14ac:dyDescent="0.2">
      <c r="V810" s="229"/>
    </row>
    <row r="811" spans="22:22" ht="15.75" customHeight="1" x14ac:dyDescent="0.2">
      <c r="V811" s="229"/>
    </row>
    <row r="812" spans="22:22" ht="15.75" customHeight="1" x14ac:dyDescent="0.2">
      <c r="V812" s="229"/>
    </row>
    <row r="813" spans="22:22" ht="15.75" customHeight="1" x14ac:dyDescent="0.2">
      <c r="V813" s="229"/>
    </row>
    <row r="814" spans="22:22" ht="15.75" customHeight="1" x14ac:dyDescent="0.2">
      <c r="V814" s="229"/>
    </row>
    <row r="815" spans="22:22" ht="15.75" customHeight="1" x14ac:dyDescent="0.2">
      <c r="V815" s="229"/>
    </row>
    <row r="816" spans="22:22" ht="15.75" customHeight="1" x14ac:dyDescent="0.2">
      <c r="V816" s="229"/>
    </row>
    <row r="817" spans="22:22" ht="15.75" customHeight="1" x14ac:dyDescent="0.2">
      <c r="V817" s="229"/>
    </row>
    <row r="818" spans="22:22" ht="15.75" customHeight="1" x14ac:dyDescent="0.2">
      <c r="V818" s="229"/>
    </row>
    <row r="819" spans="22:22" ht="15.75" customHeight="1" x14ac:dyDescent="0.2">
      <c r="V819" s="229"/>
    </row>
    <row r="820" spans="22:22" ht="15.75" customHeight="1" x14ac:dyDescent="0.2">
      <c r="V820" s="229"/>
    </row>
    <row r="821" spans="22:22" ht="15.75" customHeight="1" x14ac:dyDescent="0.2">
      <c r="V821" s="229"/>
    </row>
    <row r="822" spans="22:22" ht="15.75" customHeight="1" x14ac:dyDescent="0.2">
      <c r="V822" s="229"/>
    </row>
    <row r="823" spans="22:22" ht="15.75" customHeight="1" x14ac:dyDescent="0.2">
      <c r="V823" s="229"/>
    </row>
    <row r="824" spans="22:22" ht="15.75" customHeight="1" x14ac:dyDescent="0.2">
      <c r="V824" s="229"/>
    </row>
    <row r="825" spans="22:22" ht="15.75" customHeight="1" x14ac:dyDescent="0.2">
      <c r="V825" s="229"/>
    </row>
    <row r="826" spans="22:22" ht="15.75" customHeight="1" x14ac:dyDescent="0.2">
      <c r="V826" s="229"/>
    </row>
    <row r="827" spans="22:22" ht="15.75" customHeight="1" x14ac:dyDescent="0.2">
      <c r="V827" s="229"/>
    </row>
    <row r="828" spans="22:22" ht="15.75" customHeight="1" x14ac:dyDescent="0.2">
      <c r="V828" s="229"/>
    </row>
    <row r="829" spans="22:22" ht="15.75" customHeight="1" x14ac:dyDescent="0.2">
      <c r="V829" s="229"/>
    </row>
    <row r="830" spans="22:22" ht="15.75" customHeight="1" x14ac:dyDescent="0.2">
      <c r="V830" s="229"/>
    </row>
    <row r="831" spans="22:22" ht="15.75" customHeight="1" x14ac:dyDescent="0.2">
      <c r="V831" s="229"/>
    </row>
    <row r="832" spans="22:22" ht="15.75" customHeight="1" x14ac:dyDescent="0.2">
      <c r="V832" s="229"/>
    </row>
    <row r="833" spans="22:22" ht="15.75" customHeight="1" x14ac:dyDescent="0.2">
      <c r="V833" s="229"/>
    </row>
    <row r="834" spans="22:22" ht="15.75" customHeight="1" x14ac:dyDescent="0.2">
      <c r="V834" s="229"/>
    </row>
    <row r="835" spans="22:22" ht="15.75" customHeight="1" x14ac:dyDescent="0.2">
      <c r="V835" s="229"/>
    </row>
    <row r="836" spans="22:22" ht="15.75" customHeight="1" x14ac:dyDescent="0.2">
      <c r="V836" s="229"/>
    </row>
    <row r="837" spans="22:22" ht="15.75" customHeight="1" x14ac:dyDescent="0.2">
      <c r="V837" s="229"/>
    </row>
    <row r="838" spans="22:22" ht="15.75" customHeight="1" x14ac:dyDescent="0.2">
      <c r="V838" s="229"/>
    </row>
    <row r="839" spans="22:22" ht="15.75" customHeight="1" x14ac:dyDescent="0.2">
      <c r="V839" s="229"/>
    </row>
    <row r="840" spans="22:22" ht="15.75" customHeight="1" x14ac:dyDescent="0.2">
      <c r="V840" s="229"/>
    </row>
    <row r="841" spans="22:22" ht="15.75" customHeight="1" x14ac:dyDescent="0.2">
      <c r="V841" s="229"/>
    </row>
    <row r="842" spans="22:22" ht="15.75" customHeight="1" x14ac:dyDescent="0.2">
      <c r="V842" s="229"/>
    </row>
    <row r="843" spans="22:22" ht="15.75" customHeight="1" x14ac:dyDescent="0.2">
      <c r="V843" s="229"/>
    </row>
    <row r="844" spans="22:22" ht="15.75" customHeight="1" x14ac:dyDescent="0.2">
      <c r="V844" s="229"/>
    </row>
    <row r="845" spans="22:22" ht="15.75" customHeight="1" x14ac:dyDescent="0.2">
      <c r="V845" s="229"/>
    </row>
    <row r="846" spans="22:22" ht="15.75" customHeight="1" x14ac:dyDescent="0.2">
      <c r="V846" s="229"/>
    </row>
    <row r="847" spans="22:22" ht="15.75" customHeight="1" x14ac:dyDescent="0.2">
      <c r="V847" s="229"/>
    </row>
    <row r="848" spans="22:22" ht="15.75" customHeight="1" x14ac:dyDescent="0.2">
      <c r="V848" s="229"/>
    </row>
    <row r="849" spans="22:22" ht="15.75" customHeight="1" x14ac:dyDescent="0.2">
      <c r="V849" s="229"/>
    </row>
    <row r="850" spans="22:22" ht="15.75" customHeight="1" x14ac:dyDescent="0.2">
      <c r="V850" s="229"/>
    </row>
    <row r="851" spans="22:22" ht="15.75" customHeight="1" x14ac:dyDescent="0.2">
      <c r="V851" s="229"/>
    </row>
    <row r="852" spans="22:22" ht="15.75" customHeight="1" x14ac:dyDescent="0.2">
      <c r="V852" s="229"/>
    </row>
    <row r="853" spans="22:22" ht="15.75" customHeight="1" x14ac:dyDescent="0.2">
      <c r="V853" s="229"/>
    </row>
    <row r="854" spans="22:22" ht="15.75" customHeight="1" x14ac:dyDescent="0.2">
      <c r="V854" s="229"/>
    </row>
    <row r="855" spans="22:22" ht="15.75" customHeight="1" x14ac:dyDescent="0.2">
      <c r="V855" s="229"/>
    </row>
    <row r="856" spans="22:22" ht="15.75" customHeight="1" x14ac:dyDescent="0.2">
      <c r="V856" s="229"/>
    </row>
    <row r="857" spans="22:22" ht="15.75" customHeight="1" x14ac:dyDescent="0.2">
      <c r="V857" s="229"/>
    </row>
    <row r="858" spans="22:22" ht="15.75" customHeight="1" x14ac:dyDescent="0.2">
      <c r="V858" s="229"/>
    </row>
    <row r="859" spans="22:22" ht="15.75" customHeight="1" x14ac:dyDescent="0.2">
      <c r="V859" s="229"/>
    </row>
    <row r="860" spans="22:22" ht="15.75" customHeight="1" x14ac:dyDescent="0.2">
      <c r="V860" s="229"/>
    </row>
    <row r="861" spans="22:22" ht="15.75" customHeight="1" x14ac:dyDescent="0.2">
      <c r="V861" s="229"/>
    </row>
    <row r="862" spans="22:22" ht="15.75" customHeight="1" x14ac:dyDescent="0.2">
      <c r="V862" s="229"/>
    </row>
    <row r="863" spans="22:22" ht="15.75" customHeight="1" x14ac:dyDescent="0.2">
      <c r="V863" s="229"/>
    </row>
    <row r="864" spans="22:22" ht="15.75" customHeight="1" x14ac:dyDescent="0.2">
      <c r="V864" s="229"/>
    </row>
    <row r="865" spans="22:22" ht="15.75" customHeight="1" x14ac:dyDescent="0.2">
      <c r="V865" s="229"/>
    </row>
    <row r="866" spans="22:22" ht="15.75" customHeight="1" x14ac:dyDescent="0.2">
      <c r="V866" s="229"/>
    </row>
    <row r="867" spans="22:22" ht="15.75" customHeight="1" x14ac:dyDescent="0.2">
      <c r="V867" s="229"/>
    </row>
    <row r="868" spans="22:22" ht="15.75" customHeight="1" x14ac:dyDescent="0.2">
      <c r="V868" s="229"/>
    </row>
    <row r="869" spans="22:22" ht="15.75" customHeight="1" x14ac:dyDescent="0.2">
      <c r="V869" s="229"/>
    </row>
    <row r="870" spans="22:22" ht="15.75" customHeight="1" x14ac:dyDescent="0.2">
      <c r="V870" s="229"/>
    </row>
    <row r="871" spans="22:22" ht="15.75" customHeight="1" x14ac:dyDescent="0.2">
      <c r="V871" s="229"/>
    </row>
    <row r="872" spans="22:22" ht="15.75" customHeight="1" x14ac:dyDescent="0.2">
      <c r="V872" s="229"/>
    </row>
    <row r="873" spans="22:22" ht="15.75" customHeight="1" x14ac:dyDescent="0.2">
      <c r="V873" s="229"/>
    </row>
    <row r="874" spans="22:22" ht="15.75" customHeight="1" x14ac:dyDescent="0.2">
      <c r="V874" s="229"/>
    </row>
    <row r="875" spans="22:22" ht="15.75" customHeight="1" x14ac:dyDescent="0.2">
      <c r="V875" s="229"/>
    </row>
    <row r="876" spans="22:22" ht="15.75" customHeight="1" x14ac:dyDescent="0.2">
      <c r="V876" s="229"/>
    </row>
    <row r="877" spans="22:22" ht="15.75" customHeight="1" x14ac:dyDescent="0.2">
      <c r="V877" s="229"/>
    </row>
    <row r="878" spans="22:22" ht="15.75" customHeight="1" x14ac:dyDescent="0.2">
      <c r="V878" s="229"/>
    </row>
    <row r="879" spans="22:22" ht="15.75" customHeight="1" x14ac:dyDescent="0.2">
      <c r="V879" s="229"/>
    </row>
    <row r="880" spans="22:22" ht="15.75" customHeight="1" x14ac:dyDescent="0.2">
      <c r="V880" s="229"/>
    </row>
    <row r="881" spans="22:22" ht="15.75" customHeight="1" x14ac:dyDescent="0.2">
      <c r="V881" s="229"/>
    </row>
    <row r="882" spans="22:22" ht="15.75" customHeight="1" x14ac:dyDescent="0.2">
      <c r="V882" s="229"/>
    </row>
    <row r="883" spans="22:22" ht="15.75" customHeight="1" x14ac:dyDescent="0.2">
      <c r="V883" s="229"/>
    </row>
    <row r="884" spans="22:22" ht="15.75" customHeight="1" x14ac:dyDescent="0.2">
      <c r="V884" s="229"/>
    </row>
    <row r="885" spans="22:22" ht="15.75" customHeight="1" x14ac:dyDescent="0.2">
      <c r="V885" s="229"/>
    </row>
    <row r="886" spans="22:22" ht="15.75" customHeight="1" x14ac:dyDescent="0.2">
      <c r="V886" s="229"/>
    </row>
    <row r="887" spans="22:22" ht="15.75" customHeight="1" x14ac:dyDescent="0.2">
      <c r="V887" s="229"/>
    </row>
    <row r="888" spans="22:22" ht="15.75" customHeight="1" x14ac:dyDescent="0.2">
      <c r="V888" s="229"/>
    </row>
    <row r="889" spans="22:22" ht="15.75" customHeight="1" x14ac:dyDescent="0.2">
      <c r="V889" s="229"/>
    </row>
    <row r="890" spans="22:22" ht="15.75" customHeight="1" x14ac:dyDescent="0.2">
      <c r="V890" s="229"/>
    </row>
    <row r="891" spans="22:22" ht="15.75" customHeight="1" x14ac:dyDescent="0.2">
      <c r="V891" s="229"/>
    </row>
    <row r="892" spans="22:22" ht="15.75" customHeight="1" x14ac:dyDescent="0.2">
      <c r="V892" s="229"/>
    </row>
    <row r="893" spans="22:22" ht="15.75" customHeight="1" x14ac:dyDescent="0.2">
      <c r="V893" s="229"/>
    </row>
    <row r="894" spans="22:22" ht="15.75" customHeight="1" x14ac:dyDescent="0.2">
      <c r="V894" s="229"/>
    </row>
    <row r="895" spans="22:22" ht="15.75" customHeight="1" x14ac:dyDescent="0.2">
      <c r="V895" s="229"/>
    </row>
    <row r="896" spans="22:22" ht="15.75" customHeight="1" x14ac:dyDescent="0.2">
      <c r="V896" s="229"/>
    </row>
    <row r="897" spans="22:22" ht="15.75" customHeight="1" x14ac:dyDescent="0.2">
      <c r="V897" s="229"/>
    </row>
    <row r="898" spans="22:22" ht="15.75" customHeight="1" x14ac:dyDescent="0.2">
      <c r="V898" s="229"/>
    </row>
    <row r="899" spans="22:22" ht="15.75" customHeight="1" x14ac:dyDescent="0.2">
      <c r="V899" s="229"/>
    </row>
    <row r="900" spans="22:22" ht="15.75" customHeight="1" x14ac:dyDescent="0.2">
      <c r="V900" s="229"/>
    </row>
    <row r="901" spans="22:22" ht="15.75" customHeight="1" x14ac:dyDescent="0.2">
      <c r="V901" s="229"/>
    </row>
    <row r="902" spans="22:22" ht="15.75" customHeight="1" x14ac:dyDescent="0.2">
      <c r="V902" s="229"/>
    </row>
    <row r="903" spans="22:22" ht="15.75" customHeight="1" x14ac:dyDescent="0.2">
      <c r="V903" s="229"/>
    </row>
    <row r="904" spans="22:22" ht="15.75" customHeight="1" x14ac:dyDescent="0.2">
      <c r="V904" s="229"/>
    </row>
    <row r="905" spans="22:22" ht="15.75" customHeight="1" x14ac:dyDescent="0.2">
      <c r="V905" s="229"/>
    </row>
    <row r="906" spans="22:22" ht="15.75" customHeight="1" x14ac:dyDescent="0.2">
      <c r="V906" s="229"/>
    </row>
    <row r="907" spans="22:22" ht="15.75" customHeight="1" x14ac:dyDescent="0.2">
      <c r="V907" s="229"/>
    </row>
    <row r="908" spans="22:22" ht="15.75" customHeight="1" x14ac:dyDescent="0.2">
      <c r="V908" s="229"/>
    </row>
    <row r="909" spans="22:22" ht="15.75" customHeight="1" x14ac:dyDescent="0.2">
      <c r="V909" s="229"/>
    </row>
    <row r="910" spans="22:22" ht="15.75" customHeight="1" x14ac:dyDescent="0.2">
      <c r="V910" s="229"/>
    </row>
    <row r="911" spans="22:22" ht="15.75" customHeight="1" x14ac:dyDescent="0.2">
      <c r="V911" s="229"/>
    </row>
    <row r="912" spans="22:22" ht="15.75" customHeight="1" x14ac:dyDescent="0.2">
      <c r="V912" s="229"/>
    </row>
    <row r="913" spans="22:22" ht="15.75" customHeight="1" x14ac:dyDescent="0.2">
      <c r="V913" s="229"/>
    </row>
    <row r="914" spans="22:22" ht="15.75" customHeight="1" x14ac:dyDescent="0.2">
      <c r="V914" s="229"/>
    </row>
    <row r="915" spans="22:22" ht="15.75" customHeight="1" x14ac:dyDescent="0.2">
      <c r="V915" s="229"/>
    </row>
    <row r="916" spans="22:22" ht="15.75" customHeight="1" x14ac:dyDescent="0.2">
      <c r="V916" s="229"/>
    </row>
    <row r="917" spans="22:22" ht="15.75" customHeight="1" x14ac:dyDescent="0.2">
      <c r="V917" s="229"/>
    </row>
    <row r="918" spans="22:22" ht="15.75" customHeight="1" x14ac:dyDescent="0.2">
      <c r="V918" s="229"/>
    </row>
    <row r="919" spans="22:22" ht="15.75" customHeight="1" x14ac:dyDescent="0.2">
      <c r="V919" s="229"/>
    </row>
    <row r="920" spans="22:22" ht="15.75" customHeight="1" x14ac:dyDescent="0.2">
      <c r="V920" s="229"/>
    </row>
    <row r="921" spans="22:22" ht="15.75" customHeight="1" x14ac:dyDescent="0.2">
      <c r="V921" s="229"/>
    </row>
    <row r="922" spans="22:22" ht="15.75" customHeight="1" x14ac:dyDescent="0.2">
      <c r="V922" s="229"/>
    </row>
    <row r="923" spans="22:22" ht="15.75" customHeight="1" x14ac:dyDescent="0.2">
      <c r="V923" s="229"/>
    </row>
    <row r="924" spans="22:22" ht="15.75" customHeight="1" x14ac:dyDescent="0.2">
      <c r="V924" s="229"/>
    </row>
    <row r="925" spans="22:22" ht="15.75" customHeight="1" x14ac:dyDescent="0.2">
      <c r="V925" s="229"/>
    </row>
    <row r="926" spans="22:22" ht="15.75" customHeight="1" x14ac:dyDescent="0.2">
      <c r="V926" s="229"/>
    </row>
    <row r="927" spans="22:22" ht="15.75" customHeight="1" x14ac:dyDescent="0.2">
      <c r="V927" s="229"/>
    </row>
    <row r="928" spans="22:22" ht="15.75" customHeight="1" x14ac:dyDescent="0.2">
      <c r="V928" s="229"/>
    </row>
    <row r="929" spans="22:22" ht="15.75" customHeight="1" x14ac:dyDescent="0.2">
      <c r="V929" s="229"/>
    </row>
    <row r="930" spans="22:22" ht="15.75" customHeight="1" x14ac:dyDescent="0.2">
      <c r="V930" s="229"/>
    </row>
    <row r="931" spans="22:22" ht="15.75" customHeight="1" x14ac:dyDescent="0.2">
      <c r="V931" s="229"/>
    </row>
    <row r="932" spans="22:22" ht="15.75" customHeight="1" x14ac:dyDescent="0.2">
      <c r="V932" s="229"/>
    </row>
    <row r="933" spans="22:22" ht="15.75" customHeight="1" x14ac:dyDescent="0.2">
      <c r="V933" s="229"/>
    </row>
    <row r="934" spans="22:22" ht="15.75" customHeight="1" x14ac:dyDescent="0.2">
      <c r="V934" s="229"/>
    </row>
    <row r="935" spans="22:22" ht="15.75" customHeight="1" x14ac:dyDescent="0.2">
      <c r="V935" s="229"/>
    </row>
    <row r="936" spans="22:22" ht="15.75" customHeight="1" x14ac:dyDescent="0.2">
      <c r="V936" s="229"/>
    </row>
    <row r="937" spans="22:22" ht="15.75" customHeight="1" x14ac:dyDescent="0.2">
      <c r="V937" s="229"/>
    </row>
    <row r="938" spans="22:22" ht="15.75" customHeight="1" x14ac:dyDescent="0.2">
      <c r="V938" s="229"/>
    </row>
    <row r="939" spans="22:22" ht="15.75" customHeight="1" x14ac:dyDescent="0.2">
      <c r="V939" s="229"/>
    </row>
    <row r="940" spans="22:22" ht="15.75" customHeight="1" x14ac:dyDescent="0.2">
      <c r="V940" s="229"/>
    </row>
    <row r="941" spans="22:22" ht="15.75" customHeight="1" x14ac:dyDescent="0.2">
      <c r="V941" s="229"/>
    </row>
    <row r="942" spans="22:22" ht="15.75" customHeight="1" x14ac:dyDescent="0.2">
      <c r="V942" s="229"/>
    </row>
    <row r="943" spans="22:22" ht="15.75" customHeight="1" x14ac:dyDescent="0.2">
      <c r="V943" s="229"/>
    </row>
    <row r="944" spans="22:22" ht="15.75" customHeight="1" x14ac:dyDescent="0.2">
      <c r="V944" s="229"/>
    </row>
    <row r="945" spans="22:22" ht="15.75" customHeight="1" x14ac:dyDescent="0.2">
      <c r="V945" s="229"/>
    </row>
    <row r="946" spans="22:22" ht="15.75" customHeight="1" x14ac:dyDescent="0.2">
      <c r="V946" s="229"/>
    </row>
    <row r="947" spans="22:22" ht="15.75" customHeight="1" x14ac:dyDescent="0.2">
      <c r="V947" s="229"/>
    </row>
    <row r="948" spans="22:22" ht="15.75" customHeight="1" x14ac:dyDescent="0.2">
      <c r="V948" s="229"/>
    </row>
    <row r="949" spans="22:22" ht="15.75" customHeight="1" x14ac:dyDescent="0.2">
      <c r="V949" s="229"/>
    </row>
    <row r="950" spans="22:22" ht="15.75" customHeight="1" x14ac:dyDescent="0.2">
      <c r="V950" s="229"/>
    </row>
    <row r="951" spans="22:22" ht="15.75" customHeight="1" x14ac:dyDescent="0.2">
      <c r="V951" s="229"/>
    </row>
    <row r="952" spans="22:22" ht="15.75" customHeight="1" x14ac:dyDescent="0.2">
      <c r="V952" s="229"/>
    </row>
    <row r="953" spans="22:22" ht="15.75" customHeight="1" x14ac:dyDescent="0.2">
      <c r="V953" s="229"/>
    </row>
    <row r="954" spans="22:22" ht="15.75" customHeight="1" x14ac:dyDescent="0.2">
      <c r="V954" s="229"/>
    </row>
    <row r="955" spans="22:22" ht="15.75" customHeight="1" x14ac:dyDescent="0.2">
      <c r="V955" s="229"/>
    </row>
    <row r="956" spans="22:22" ht="15.75" customHeight="1" x14ac:dyDescent="0.2">
      <c r="V956" s="229"/>
    </row>
    <row r="957" spans="22:22" ht="15.75" customHeight="1" x14ac:dyDescent="0.2">
      <c r="V957" s="229"/>
    </row>
    <row r="958" spans="22:22" ht="15.75" customHeight="1" x14ac:dyDescent="0.2">
      <c r="V958" s="229"/>
    </row>
    <row r="959" spans="22:22" ht="15.75" customHeight="1" x14ac:dyDescent="0.2">
      <c r="V959" s="229"/>
    </row>
    <row r="960" spans="22:22" ht="15.75" customHeight="1" x14ac:dyDescent="0.2">
      <c r="V960" s="229"/>
    </row>
    <row r="961" spans="22:22" ht="15.75" customHeight="1" x14ac:dyDescent="0.2">
      <c r="V961" s="229"/>
    </row>
    <row r="962" spans="22:22" ht="15.75" customHeight="1" x14ac:dyDescent="0.2">
      <c r="V962" s="229"/>
    </row>
    <row r="963" spans="22:22" ht="15.75" customHeight="1" x14ac:dyDescent="0.2">
      <c r="V963" s="229"/>
    </row>
    <row r="964" spans="22:22" ht="15.75" customHeight="1" x14ac:dyDescent="0.2">
      <c r="V964" s="229"/>
    </row>
    <row r="965" spans="22:22" ht="15.75" customHeight="1" x14ac:dyDescent="0.2">
      <c r="V965" s="229"/>
    </row>
    <row r="966" spans="22:22" ht="15.75" customHeight="1" x14ac:dyDescent="0.2">
      <c r="V966" s="229"/>
    </row>
    <row r="967" spans="22:22" ht="15.75" customHeight="1" x14ac:dyDescent="0.2">
      <c r="V967" s="229"/>
    </row>
    <row r="968" spans="22:22" ht="15.75" customHeight="1" x14ac:dyDescent="0.2">
      <c r="V968" s="229"/>
    </row>
    <row r="969" spans="22:22" ht="15.75" customHeight="1" x14ac:dyDescent="0.2">
      <c r="V969" s="229"/>
    </row>
    <row r="970" spans="22:22" ht="15.75" customHeight="1" x14ac:dyDescent="0.2">
      <c r="V970" s="229"/>
    </row>
    <row r="971" spans="22:22" ht="15.75" customHeight="1" x14ac:dyDescent="0.2">
      <c r="V971" s="229"/>
    </row>
    <row r="972" spans="22:22" ht="15.75" customHeight="1" x14ac:dyDescent="0.2">
      <c r="V972" s="229"/>
    </row>
    <row r="973" spans="22:22" ht="15.75" customHeight="1" x14ac:dyDescent="0.2">
      <c r="V973" s="229"/>
    </row>
    <row r="974" spans="22:22" ht="15.75" customHeight="1" x14ac:dyDescent="0.2">
      <c r="V974" s="229"/>
    </row>
    <row r="975" spans="22:22" ht="15.75" customHeight="1" x14ac:dyDescent="0.2">
      <c r="V975" s="229"/>
    </row>
    <row r="976" spans="22:22" ht="15.75" customHeight="1" x14ac:dyDescent="0.2">
      <c r="V976" s="229"/>
    </row>
    <row r="977" spans="22:22" ht="15.75" customHeight="1" x14ac:dyDescent="0.2">
      <c r="V977" s="229"/>
    </row>
    <row r="978" spans="22:22" ht="15.75" customHeight="1" x14ac:dyDescent="0.2">
      <c r="V978" s="229"/>
    </row>
    <row r="979" spans="22:22" ht="15.75" customHeight="1" x14ac:dyDescent="0.2">
      <c r="V979" s="229"/>
    </row>
    <row r="980" spans="22:22" ht="15.75" customHeight="1" x14ac:dyDescent="0.2">
      <c r="V980" s="229"/>
    </row>
    <row r="981" spans="22:22" ht="15.75" customHeight="1" x14ac:dyDescent="0.2">
      <c r="V981" s="229"/>
    </row>
    <row r="982" spans="22:22" ht="15.75" customHeight="1" x14ac:dyDescent="0.2">
      <c r="V982" s="229"/>
    </row>
    <row r="983" spans="22:22" ht="15.75" customHeight="1" x14ac:dyDescent="0.2">
      <c r="V983" s="229"/>
    </row>
    <row r="984" spans="22:22" ht="15.75" customHeight="1" x14ac:dyDescent="0.2">
      <c r="V984" s="229"/>
    </row>
    <row r="985" spans="22:22" ht="15.75" customHeight="1" x14ac:dyDescent="0.2">
      <c r="V985" s="229"/>
    </row>
    <row r="986" spans="22:22" ht="15.75" customHeight="1" x14ac:dyDescent="0.2">
      <c r="V986" s="229"/>
    </row>
    <row r="987" spans="22:22" ht="15.75" customHeight="1" x14ac:dyDescent="0.2">
      <c r="V987" s="229"/>
    </row>
    <row r="988" spans="22:22" ht="15.75" customHeight="1" x14ac:dyDescent="0.2">
      <c r="V988" s="229"/>
    </row>
    <row r="989" spans="22:22" ht="15.75" customHeight="1" x14ac:dyDescent="0.2">
      <c r="V989" s="229"/>
    </row>
    <row r="990" spans="22:22" ht="15.75" customHeight="1" x14ac:dyDescent="0.2">
      <c r="V990" s="229"/>
    </row>
    <row r="991" spans="22:22" ht="15.75" customHeight="1" x14ac:dyDescent="0.2">
      <c r="V991" s="229"/>
    </row>
    <row r="992" spans="22:22" ht="15.75" customHeight="1" x14ac:dyDescent="0.2">
      <c r="V992" s="229"/>
    </row>
    <row r="993" spans="22:22" ht="15.75" customHeight="1" x14ac:dyDescent="0.2">
      <c r="V993" s="229"/>
    </row>
    <row r="994" spans="22:22" ht="15.75" customHeight="1" x14ac:dyDescent="0.2">
      <c r="V994" s="229"/>
    </row>
    <row r="995" spans="22:22" ht="15.75" customHeight="1" x14ac:dyDescent="0.2">
      <c r="V995" s="229"/>
    </row>
    <row r="996" spans="22:22" ht="15.75" customHeight="1" x14ac:dyDescent="0.2">
      <c r="V996" s="229"/>
    </row>
    <row r="997" spans="22:22" ht="15.75" customHeight="1" x14ac:dyDescent="0.2">
      <c r="V997" s="229"/>
    </row>
    <row r="998" spans="22:22" ht="15.75" customHeight="1" x14ac:dyDescent="0.2">
      <c r="V998" s="229"/>
    </row>
    <row r="999" spans="22:22" ht="15.75" customHeight="1" x14ac:dyDescent="0.2">
      <c r="V999" s="229"/>
    </row>
    <row r="1000" spans="22:22" ht="15.75" customHeight="1" x14ac:dyDescent="0.2">
      <c r="V1000" s="229"/>
    </row>
    <row r="1001" spans="22:22" ht="15.75" customHeight="1" x14ac:dyDescent="0.2">
      <c r="V1001" s="229"/>
    </row>
    <row r="1002" spans="22:22" ht="15.75" customHeight="1" x14ac:dyDescent="0.2">
      <c r="V1002" s="229"/>
    </row>
    <row r="1003" spans="22:22" ht="15.75" customHeight="1" x14ac:dyDescent="0.2">
      <c r="V1003" s="229"/>
    </row>
    <row r="1004" spans="22:22" ht="15.75" customHeight="1" x14ac:dyDescent="0.2">
      <c r="V1004" s="229"/>
    </row>
    <row r="1005" spans="22:22" ht="15.75" customHeight="1" x14ac:dyDescent="0.2">
      <c r="V1005" s="229"/>
    </row>
    <row r="1006" spans="22:22" ht="15.75" customHeight="1" x14ac:dyDescent="0.2">
      <c r="V1006" s="229"/>
    </row>
    <row r="1007" spans="22:22" ht="15.75" customHeight="1" x14ac:dyDescent="0.2">
      <c r="V1007" s="229"/>
    </row>
    <row r="1008" spans="22:22" ht="15.75" customHeight="1" x14ac:dyDescent="0.2">
      <c r="V1008" s="229"/>
    </row>
    <row r="1009" spans="22:22" ht="15.75" customHeight="1" x14ac:dyDescent="0.2">
      <c r="V1009" s="229"/>
    </row>
    <row r="1010" spans="22:22" ht="15.75" customHeight="1" x14ac:dyDescent="0.2">
      <c r="V1010" s="229"/>
    </row>
    <row r="1011" spans="22:22" ht="15.75" customHeight="1" x14ac:dyDescent="0.2">
      <c r="V1011" s="229"/>
    </row>
    <row r="1012" spans="22:22" ht="15.75" customHeight="1" x14ac:dyDescent="0.2">
      <c r="V1012" s="229"/>
    </row>
    <row r="1013" spans="22:22" ht="15.75" customHeight="1" x14ac:dyDescent="0.2">
      <c r="V1013" s="229"/>
    </row>
    <row r="1014" spans="22:22" ht="15.75" customHeight="1" x14ac:dyDescent="0.2">
      <c r="V1014" s="229"/>
    </row>
    <row r="1015" spans="22:22" ht="15.75" customHeight="1" x14ac:dyDescent="0.2">
      <c r="V1015" s="229"/>
    </row>
    <row r="1016" spans="22:22" ht="15.75" customHeight="1" x14ac:dyDescent="0.2">
      <c r="V1016" s="229"/>
    </row>
    <row r="1017" spans="22:22" ht="15.75" customHeight="1" x14ac:dyDescent="0.2">
      <c r="V1017" s="229"/>
    </row>
    <row r="1018" spans="22:22" ht="15.75" customHeight="1" x14ac:dyDescent="0.2">
      <c r="V1018" s="229"/>
    </row>
    <row r="1019" spans="22:22" ht="15" customHeight="1" x14ac:dyDescent="0.2">
      <c r="V1019" s="229"/>
    </row>
    <row r="1020" spans="22:22" ht="15" customHeight="1" x14ac:dyDescent="0.2">
      <c r="V1020" s="229"/>
    </row>
  </sheetData>
  <autoFilter ref="A1:V8" xr:uid="{00000000-0009-0000-0000-000000000000}"/>
  <mergeCells count="18">
    <mergeCell ref="A10:V10"/>
    <mergeCell ref="A24:V24"/>
    <mergeCell ref="T153:T155"/>
    <mergeCell ref="A157:V157"/>
    <mergeCell ref="A164:V164"/>
    <mergeCell ref="A34:V34"/>
    <mergeCell ref="A40:V40"/>
    <mergeCell ref="A54:V54"/>
    <mergeCell ref="A75:V75"/>
    <mergeCell ref="A118:V118"/>
    <mergeCell ref="A142:V142"/>
    <mergeCell ref="A152:V152"/>
    <mergeCell ref="A94:V94"/>
    <mergeCell ref="D1:F1"/>
    <mergeCell ref="G1:I1"/>
    <mergeCell ref="J1:L1"/>
    <mergeCell ref="M1:O1"/>
    <mergeCell ref="A3:V3"/>
  </mergeCells>
  <pageMargins left="0.70866141732283472" right="0.70866141732283472" top="0.74803149606299213" bottom="0.74803149606299213" header="0" footer="0"/>
  <pageSetup paperSize="8" scale="31" fitToHeight="0" orientation="landscape" r:id="rId1"/>
  <headerFooter>
    <oddHeader xml:space="preserve">&amp;LPPKE ITK&amp;CInfo-Bionics Engineering MSc Degree Program&amp;R2024/25 AUTUMN. 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F7E08-1B09-40DF-AB9F-068615AA34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B0E877-D54B-4077-926C-9353A5F354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98E321-6281-4FD3-8F77-F7F6EBCC63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AUTUMN</vt:lpstr>
      <vt:lpstr>AUTUMN!Nyomtatási_cím</vt:lpstr>
      <vt:lpstr>AUTUMN!Nyomtatási_terület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cp:keywords/>
  <dc:description/>
  <cp:lastModifiedBy>Nagy Erika</cp:lastModifiedBy>
  <cp:revision/>
  <dcterms:created xsi:type="dcterms:W3CDTF">2018-11-28T12:00:54Z</dcterms:created>
  <dcterms:modified xsi:type="dcterms:W3CDTF">2024-08-14T11:16:35Z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