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I:\TO új\Tanterv\MB-BSc MINTATANTERV\"/>
    </mc:Choice>
  </mc:AlternateContent>
  <xr:revisionPtr revIDLastSave="0" documentId="13_ncr:1_{7F3E10E0-1E72-4441-BB43-010399BC8E94}" xr6:coauthVersionLast="47" xr6:coauthVersionMax="47" xr10:uidLastSave="{00000000-0000-0000-0000-000000000000}"/>
  <bookViews>
    <workbookView xWindow="1290" yWindow="-110" windowWidth="18020" windowHeight="11020" xr2:uid="{00000000-000D-0000-FFFF-FFFF00000000}"/>
  </bookViews>
  <sheets>
    <sheet name="MB-BSc-tanterv" sheetId="1" r:id="rId1"/>
  </sheets>
  <definedNames>
    <definedName name="_xlnm._FilterDatabase" localSheetId="0" hidden="1">'MB-BSc-tanterv'!$A$1:$AD$16</definedName>
    <definedName name="_xlnm.Print_Titles" localSheetId="0">'MB-BSc-tanterv'!$1:$2</definedName>
    <definedName name="_xlnm.Print_Area" localSheetId="0">'MB-BSc-tanterv'!$A$1:$AD$128</definedName>
    <definedName name="Z_C032D16C_90BF_4D4A_B868_79AF989E83CF_.wvu.Cols" localSheetId="0">'MB-BSc-tanterv'!#REF!</definedName>
    <definedName name="Z_C032D16C_90BF_4D4A_B868_79AF989E83CF_.wvu.PrintTitles" localSheetId="0">'MB-BSc-tanterv'!$A$1:$IS$2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D15" i="1"/>
  <c r="S44" i="1" l="1"/>
  <c r="D44" i="1"/>
  <c r="S43" i="1"/>
  <c r="V16" i="1"/>
  <c r="S16" i="1"/>
  <c r="P16" i="1"/>
  <c r="M16" i="1"/>
  <c r="J16" i="1"/>
  <c r="G16" i="1"/>
  <c r="D16" i="1"/>
  <c r="V15" i="1"/>
  <c r="S15" i="1"/>
  <c r="P15" i="1"/>
  <c r="M15" i="1"/>
  <c r="J15" i="1"/>
  <c r="V99" i="1"/>
  <c r="S99" i="1"/>
  <c r="P99" i="1"/>
  <c r="M99" i="1"/>
  <c r="J99" i="1"/>
  <c r="G99" i="1"/>
  <c r="D99" i="1"/>
  <c r="V98" i="1"/>
  <c r="S98" i="1"/>
  <c r="P98" i="1"/>
  <c r="M98" i="1"/>
  <c r="J98" i="1"/>
  <c r="G98" i="1"/>
  <c r="D98" i="1"/>
  <c r="V82" i="1"/>
  <c r="S82" i="1"/>
  <c r="P82" i="1"/>
  <c r="M82" i="1"/>
  <c r="J82" i="1"/>
  <c r="G82" i="1"/>
  <c r="D82" i="1"/>
  <c r="V81" i="1"/>
  <c r="S81" i="1"/>
  <c r="P81" i="1"/>
  <c r="M81" i="1"/>
  <c r="J81" i="1"/>
  <c r="G81" i="1"/>
  <c r="D81" i="1"/>
  <c r="V75" i="1"/>
  <c r="S75" i="1"/>
  <c r="P75" i="1"/>
  <c r="M75" i="1"/>
  <c r="J75" i="1"/>
  <c r="G75" i="1"/>
  <c r="D75" i="1"/>
  <c r="V74" i="1"/>
  <c r="S74" i="1"/>
  <c r="P74" i="1"/>
  <c r="M74" i="1"/>
  <c r="J74" i="1"/>
  <c r="G74" i="1"/>
  <c r="D74" i="1"/>
  <c r="V69" i="1"/>
  <c r="S69" i="1"/>
  <c r="P69" i="1"/>
  <c r="M69" i="1"/>
  <c r="J69" i="1"/>
  <c r="G69" i="1"/>
  <c r="D69" i="1"/>
  <c r="V68" i="1"/>
  <c r="S68" i="1"/>
  <c r="P68" i="1"/>
  <c r="M68" i="1"/>
  <c r="J68" i="1"/>
  <c r="G68" i="1"/>
  <c r="D68" i="1"/>
  <c r="V57" i="1"/>
  <c r="S57" i="1"/>
  <c r="P57" i="1"/>
  <c r="M57" i="1"/>
  <c r="J57" i="1"/>
  <c r="G57" i="1"/>
  <c r="D57" i="1"/>
  <c r="V56" i="1"/>
  <c r="S56" i="1"/>
  <c r="P56" i="1"/>
  <c r="M56" i="1"/>
  <c r="J56" i="1"/>
  <c r="G56" i="1"/>
  <c r="D56" i="1"/>
  <c r="V44" i="1"/>
  <c r="P44" i="1"/>
  <c r="M44" i="1"/>
  <c r="J44" i="1"/>
  <c r="G44" i="1"/>
  <c r="V43" i="1"/>
  <c r="P43" i="1"/>
  <c r="M43" i="1"/>
  <c r="J43" i="1"/>
  <c r="G43" i="1"/>
  <c r="D43" i="1"/>
  <c r="V34" i="1"/>
  <c r="S34" i="1"/>
  <c r="P34" i="1"/>
  <c r="M34" i="1"/>
  <c r="J34" i="1"/>
  <c r="G34" i="1"/>
  <c r="D34" i="1"/>
  <c r="V33" i="1"/>
  <c r="S33" i="1"/>
  <c r="P33" i="1"/>
  <c r="M33" i="1"/>
  <c r="J33" i="1"/>
  <c r="G33" i="1"/>
  <c r="D33" i="1"/>
  <c r="S100" i="1" l="1"/>
  <c r="V100" i="1"/>
  <c r="G101" i="1"/>
  <c r="M100" i="1"/>
  <c r="P101" i="1"/>
  <c r="S101" i="1"/>
  <c r="P100" i="1"/>
  <c r="Z15" i="1"/>
  <c r="Z43" i="1"/>
  <c r="Z68" i="1"/>
  <c r="Z81" i="1"/>
  <c r="G100" i="1"/>
  <c r="J101" i="1"/>
  <c r="V101" i="1"/>
  <c r="Z34" i="1"/>
  <c r="Z57" i="1"/>
  <c r="Z75" i="1"/>
  <c r="Z99" i="1"/>
  <c r="M101" i="1"/>
  <c r="Z33" i="1"/>
  <c r="Z56" i="1"/>
  <c r="Z74" i="1"/>
  <c r="Z98" i="1"/>
  <c r="J100" i="1"/>
  <c r="Z16" i="1"/>
  <c r="Z44" i="1"/>
  <c r="Z69" i="1"/>
  <c r="Z82" i="1"/>
  <c r="D100" i="1"/>
  <c r="D101" i="1"/>
  <c r="Z100" i="1" l="1"/>
  <c r="Z101" i="1"/>
</calcChain>
</file>

<file path=xl/sharedStrings.xml><?xml version="1.0" encoding="utf-8"?>
<sst xmlns="http://schemas.openxmlformats.org/spreadsheetml/2006/main" count="719" uniqueCount="333">
  <si>
    <t>Tantárgy</t>
  </si>
  <si>
    <t>1.</t>
  </si>
  <si>
    <t>2.</t>
  </si>
  <si>
    <t>3.</t>
  </si>
  <si>
    <t>4.</t>
  </si>
  <si>
    <t>5.</t>
  </si>
  <si>
    <t>6.</t>
  </si>
  <si>
    <t>7.</t>
  </si>
  <si>
    <t>Követelmény</t>
  </si>
  <si>
    <t>Kredit</t>
  </si>
  <si>
    <t>A tárgy felelős előadója (társelőadók)</t>
  </si>
  <si>
    <t>Kód</t>
  </si>
  <si>
    <r>
      <t>Előfeltétel
(</t>
    </r>
    <r>
      <rPr>
        <b/>
        <u/>
        <sz val="10"/>
        <rFont val="Times New Roman"/>
        <family val="1"/>
        <charset val="238"/>
      </rPr>
      <t>tantárgy teljesítve</t>
    </r>
    <r>
      <rPr>
        <b/>
        <sz val="10"/>
        <rFont val="Times New Roman"/>
        <family val="1"/>
        <charset val="238"/>
      </rPr>
      <t>)</t>
    </r>
  </si>
  <si>
    <t>Egyéb feltétel / megjegyzés</t>
  </si>
  <si>
    <t>Kötelező?</t>
  </si>
  <si>
    <t>E</t>
  </si>
  <si>
    <t>Gy</t>
  </si>
  <si>
    <t>L</t>
  </si>
  <si>
    <t>k1</t>
  </si>
  <si>
    <t>igen</t>
  </si>
  <si>
    <t>A molekulák világa (molekuláris fiziko-kémia)</t>
  </si>
  <si>
    <t>K</t>
  </si>
  <si>
    <t>Dr. Iván Kristóf</t>
  </si>
  <si>
    <t>P-ITBIO-0001</t>
  </si>
  <si>
    <t>Fizikai alapismeretek</t>
  </si>
  <si>
    <t>Dr. Papp Ádám</t>
  </si>
  <si>
    <t>P- ITFIZ-0111</t>
  </si>
  <si>
    <t>Várdainé Kollár Judit</t>
  </si>
  <si>
    <t>Lineáris algebra és diszkrét matematika I.</t>
  </si>
  <si>
    <t>Lászlóffy András</t>
  </si>
  <si>
    <t>P-ITMAT-0028A</t>
  </si>
  <si>
    <t>(igen)</t>
  </si>
  <si>
    <t>Analízis I.</t>
  </si>
  <si>
    <t>Dr. Gerencsérné dr. Vágó Zsuzsanna Márta</t>
  </si>
  <si>
    <t>P-ITMAT-0042A</t>
  </si>
  <si>
    <t>ELMÉLETORIENTÁLT!: Analízis I. és Alkalmazott analízis I. közül legalább az egyiket el kell végezni</t>
  </si>
  <si>
    <t xml:space="preserve">Alkalmazott analízis I. </t>
  </si>
  <si>
    <t>P-ITMAT-0043A</t>
  </si>
  <si>
    <t>GYAKORLATORIENTÁLT!: Analízis I. és Alkalmazott analízis I. közül legalább az egyiket el kell végezni</t>
  </si>
  <si>
    <t>k2</t>
  </si>
  <si>
    <t>Biokémia</t>
  </si>
  <si>
    <t>Dr. Csikász-Nagy Attila István</t>
  </si>
  <si>
    <t>P-ITBIO-0003</t>
  </si>
  <si>
    <t>Lineáris algebra és diszkrét matematika II.</t>
  </si>
  <si>
    <t>P-ITMAT-0028B</t>
  </si>
  <si>
    <t>Dr. Gerencsérné dr. Vágó Zsuzsanna Márta Márta</t>
  </si>
  <si>
    <t>Analízis II.</t>
  </si>
  <si>
    <t>P-ITMAT-0042B</t>
  </si>
  <si>
    <t xml:space="preserve">Analízis I. </t>
  </si>
  <si>
    <t>Analízis II. és Alkalmazott analízis II. közül legalább az egyiket el kell végezni</t>
  </si>
  <si>
    <t xml:space="preserve">Alkalmazott analízis II. </t>
  </si>
  <si>
    <t>P-ITMAT-0043B</t>
  </si>
  <si>
    <t>Szerves kémia</t>
  </si>
  <si>
    <t>P-ITBIO-0002</t>
  </si>
  <si>
    <t>k3</t>
  </si>
  <si>
    <t>Valószínűségszámítás, matematikai statisztika</t>
  </si>
  <si>
    <t>P-ITMAT-0044</t>
  </si>
  <si>
    <t>kötelező kredit</t>
  </si>
  <si>
    <t>választható kredit</t>
  </si>
  <si>
    <r>
      <rPr>
        <b/>
        <sz val="10"/>
        <color rgb="FF000000"/>
        <rFont val="Times New Roman"/>
        <family val="1"/>
        <charset val="238"/>
      </rPr>
      <t>Gazdasági és humán ismeretek</t>
    </r>
    <r>
      <rPr>
        <b/>
        <sz val="10"/>
        <rFont val="Times New Roman"/>
        <family val="1"/>
        <charset val="238"/>
      </rPr>
      <t>: (kötelezően teljesítendő: 19 kredit)</t>
    </r>
  </si>
  <si>
    <t>k4</t>
  </si>
  <si>
    <t>Bevezetés a kereszténységbe</t>
  </si>
  <si>
    <t>Kunszabó Zoltán</t>
  </si>
  <si>
    <t>P-ITMUV-0006</t>
  </si>
  <si>
    <t>A közgazdaságtan alapjai</t>
  </si>
  <si>
    <t>P-ITKOZ-0001</t>
  </si>
  <si>
    <t xml:space="preserve">A Biblia világa </t>
  </si>
  <si>
    <t xml:space="preserve">Dr. Fodor György </t>
  </si>
  <si>
    <t>P-ITMUV-0007</t>
  </si>
  <si>
    <t>k5</t>
  </si>
  <si>
    <t>A Katolikus Egyház társadalmi tanítása</t>
  </si>
  <si>
    <t xml:space="preserve">Dr. Baritz Sarolta Laura </t>
  </si>
  <si>
    <t>P-ITMUV-0021</t>
  </si>
  <si>
    <t>k7</t>
  </si>
  <si>
    <t>Jogi alapismeretek és szellemi tulajdon</t>
  </si>
  <si>
    <t>Dr. Bándi Gyula Ferenc
(Dr. Gödölle István)</t>
  </si>
  <si>
    <t>P-ITKOZ-0012</t>
  </si>
  <si>
    <t>Egyetemi pályaszocializáció</t>
  </si>
  <si>
    <t>Dr. Góth Júlia Krisztina</t>
  </si>
  <si>
    <t>P-ITMUV-0023</t>
  </si>
  <si>
    <t>nk2</t>
  </si>
  <si>
    <t>nem</t>
  </si>
  <si>
    <t>Tanulástechnika</t>
  </si>
  <si>
    <t>P-ITMUV-0022</t>
  </si>
  <si>
    <t>Bevezetés a filozófiába "Fides et Ratio"</t>
  </si>
  <si>
    <t>Dr. Janka Ferenc</t>
  </si>
  <si>
    <t>P-ITMUV-0005</t>
  </si>
  <si>
    <t>kétévente indul</t>
  </si>
  <si>
    <t>nk3</t>
  </si>
  <si>
    <t>Az agykutatás története</t>
  </si>
  <si>
    <t>Dr. Takács József Miklós</t>
  </si>
  <si>
    <t>P-ITMUV-0009</t>
  </si>
  <si>
    <t xml:space="preserve">Bioetika és környezetetika I. </t>
  </si>
  <si>
    <t>Dr. Bándi Gyula Ferenc
(Dr. Nyéky Kálmán)</t>
  </si>
  <si>
    <t>P-ITMUV-0008</t>
  </si>
  <si>
    <t>nk4</t>
  </si>
  <si>
    <t>A holokauszt és emlékezete</t>
  </si>
  <si>
    <t>Dr. Fodor György</t>
  </si>
  <si>
    <t>HXXOSO0020AX</t>
  </si>
  <si>
    <t>nk5</t>
  </si>
  <si>
    <t>Menedzsment alapismeretek</t>
  </si>
  <si>
    <t>Dr. Karacs Kristóf Imre
(Bojárszky András)</t>
  </si>
  <si>
    <t>P-ITKOZ-0015</t>
  </si>
  <si>
    <t>nk7</t>
  </si>
  <si>
    <t>Multidiszciplináris kitekintés I.</t>
  </si>
  <si>
    <t>P-ITMUV-0001</t>
  </si>
  <si>
    <t>Vizuális kultúra és kommunikáció</t>
  </si>
  <si>
    <t>Mandácskó Zoltán</t>
  </si>
  <si>
    <t>P-ITMUV-0011</t>
  </si>
  <si>
    <t>kötelezően választható kredit</t>
  </si>
  <si>
    <t>Bevezetés a méréstechnikába és jelfeldolgozásba</t>
  </si>
  <si>
    <t>P-ITEEA-0052</t>
  </si>
  <si>
    <t>Áramkörök elmélete és számítása</t>
  </si>
  <si>
    <t>Dr. Kolumbán Géza</t>
  </si>
  <si>
    <t>P-ITEEA-0009</t>
  </si>
  <si>
    <t>Az információtechnika és a bionika fizikai alapjai I.</t>
  </si>
  <si>
    <t>Dr. Csaba György</t>
  </si>
  <si>
    <t>P-ITFIZ-0017</t>
  </si>
  <si>
    <t>Elektromágneses terek</t>
  </si>
  <si>
    <t>Dr. Szabó Zsolt</t>
  </si>
  <si>
    <t>P-ITFIZ-0018</t>
  </si>
  <si>
    <t>Digitális rendszerek és számítógép architektúrák</t>
  </si>
  <si>
    <t>P-ITEEA-0036</t>
  </si>
  <si>
    <t>Physics of Information Technology and Bionics II.</t>
  </si>
  <si>
    <t>P-ITFIZ-0007</t>
  </si>
  <si>
    <t>Celluláris hullámszámítógépek</t>
  </si>
  <si>
    <t/>
  </si>
  <si>
    <t>Dr. Horváth András</t>
  </si>
  <si>
    <t>P-ITEEA-0003</t>
  </si>
  <si>
    <t>Bevezetés a programozásba I.</t>
  </si>
  <si>
    <t>Dr. Feldhoffer Gergely</t>
  </si>
  <si>
    <t>P-ITSZT-0064A</t>
  </si>
  <si>
    <t>Bevezetés a Matlab programozásba</t>
  </si>
  <si>
    <t>Dr. Zsedrovits Tamás</t>
  </si>
  <si>
    <t>P-ITMAT-0014</t>
  </si>
  <si>
    <t xml:space="preserve">Lineáris algebra és diszkrét matematika I. 
Bevezetés a programozásba I. </t>
  </si>
  <si>
    <t>Programozás I.</t>
  </si>
  <si>
    <t xml:space="preserve">Dr. Feldhoffer Gergely </t>
  </si>
  <si>
    <t>P-MB_B10A</t>
  </si>
  <si>
    <t>Programozás II.</t>
  </si>
  <si>
    <t>P-MB_B10B</t>
  </si>
  <si>
    <t>nk1</t>
  </si>
  <si>
    <t>Bevezetés a számítástechnikába</t>
  </si>
  <si>
    <t>Dr. Novák Borbála</t>
  </si>
  <si>
    <t>P-ITSZT-0011</t>
  </si>
  <si>
    <t>Gyors prototípuskészítési módszerek - Ipar 4.0</t>
  </si>
  <si>
    <t>Dr. Cserey György Gábor (Naszlady Márton Bese)</t>
  </si>
  <si>
    <t>P-ITEEA-0046</t>
  </si>
  <si>
    <t xml:space="preserve">Lineáris algebra és diszkrét matematika I. </t>
  </si>
  <si>
    <t>Basic Image Processing Algorithms</t>
  </si>
  <si>
    <t>Dr. Benedek Csaba</t>
  </si>
  <si>
    <t>P-ITJEL-0014</t>
  </si>
  <si>
    <t>nk6</t>
  </si>
  <si>
    <t>A számítógépes grafika alapjai</t>
  </si>
  <si>
    <t>P-ITSZT-0047</t>
  </si>
  <si>
    <t>Java programozás</t>
  </si>
  <si>
    <t>Dr. Tornai Kálmán</t>
  </si>
  <si>
    <t>P-ITSZT-0045</t>
  </si>
  <si>
    <t>Adatszerkezetek és algoritmusok</t>
  </si>
  <si>
    <r>
      <t>Molekuláris biológiai, genetikai és biofizikai ismeretek</t>
    </r>
    <r>
      <rPr>
        <b/>
        <sz val="10"/>
        <rFont val="Times New Roman"/>
        <family val="1"/>
        <charset val="238"/>
      </rPr>
      <t xml:space="preserve">: (kötelezően teljesítendő: 23 kredit) </t>
    </r>
  </si>
  <si>
    <t>Bevezetés a biofizikába</t>
  </si>
  <si>
    <t>Dr. Gál Péter  
(Dr. Závodszky Péter)</t>
  </si>
  <si>
    <t>P-MB_B7_4</t>
  </si>
  <si>
    <t>A sejt molekuláris biológiája és genetikája I.</t>
  </si>
  <si>
    <t>Dr. Gáspári Zoltán</t>
  </si>
  <si>
    <t>P-MB_A5A</t>
  </si>
  <si>
    <t>A sejt molekuláris biológiája és genetikája II.</t>
  </si>
  <si>
    <t>P-MB_A5B</t>
  </si>
  <si>
    <t xml:space="preserve">A sejt molekuláris biológiája és genetikája I. </t>
  </si>
  <si>
    <t>Komplex biolaboratórium I.</t>
  </si>
  <si>
    <t>Dr. Laki András József</t>
  </si>
  <si>
    <t>P-ITLAB-0001</t>
  </si>
  <si>
    <t>Komplex biolaboratórium II.</t>
  </si>
  <si>
    <t>Dr. Garay Tamás Márton</t>
  </si>
  <si>
    <t>P-ITLAB-0002</t>
  </si>
  <si>
    <t>Rendszerszintű orvosbiológia</t>
  </si>
  <si>
    <t>Dr. Falus András Géza</t>
  </si>
  <si>
    <t>P-ITMED-0025</t>
  </si>
  <si>
    <t>Számítógépes rendszerbiológia I.</t>
  </si>
  <si>
    <t>P-ITBIO-0015</t>
  </si>
  <si>
    <t>Számítógépes rendszerbiológia II.</t>
  </si>
  <si>
    <t>P-ITBIO-0016</t>
  </si>
  <si>
    <r>
      <rPr>
        <b/>
        <sz val="10"/>
        <color rgb="FF000000"/>
        <rFont val="Times New Roman"/>
        <family val="1"/>
        <charset val="238"/>
      </rPr>
      <t xml:space="preserve">Bioinformatikai ismeretek: </t>
    </r>
    <r>
      <rPr>
        <b/>
        <sz val="10"/>
        <rFont val="Times New Roman"/>
        <family val="1"/>
        <charset val="238"/>
      </rPr>
      <t xml:space="preserve">(kötelezően teljesítendő: 10 kredit)  </t>
    </r>
  </si>
  <si>
    <t>Adatbázis-kezelés</t>
  </si>
  <si>
    <t>Dr. Lukács Gergely István
(Dr. Zsedrovits Tamás)</t>
  </si>
  <si>
    <t>P-MB_B6</t>
  </si>
  <si>
    <t xml:space="preserve">Introduction to Bioinformatics </t>
  </si>
  <si>
    <t>Dr. Pongor Sándor</t>
  </si>
  <si>
    <t>P-ITBIO-0009</t>
  </si>
  <si>
    <t>A sejt molekuláris biológiája és genetikája II.
Programozás I.</t>
  </si>
  <si>
    <r>
      <rPr>
        <b/>
        <sz val="10"/>
        <color rgb="FF000000"/>
        <rFont val="Times New Roman"/>
        <family val="1"/>
        <charset val="238"/>
      </rPr>
      <t>Idegtudományi ismeretek:</t>
    </r>
    <r>
      <rPr>
        <b/>
        <sz val="10"/>
        <rFont val="Times New Roman"/>
        <family val="1"/>
        <charset val="238"/>
      </rPr>
      <t xml:space="preserve"> (kötelezően teljesítendő: 16 kredit) </t>
    </r>
  </si>
  <si>
    <r>
      <t xml:space="preserve">
Basics of Neurobiology</t>
    </r>
    <r>
      <rPr>
        <b/>
        <sz val="10"/>
        <rFont val="Times New Roman"/>
        <family val="1"/>
        <charset val="238"/>
      </rPr>
      <t xml:space="preserve">
</t>
    </r>
  </si>
  <si>
    <t>Dr. Freund Tamás
Dr. Liposits Zsolt, 
Dr. Kalló Imre</t>
  </si>
  <si>
    <t>P-ITBIO-0013</t>
  </si>
  <si>
    <t xml:space="preserve">A sejt molekuláris biológiája és genetikája II. </t>
  </si>
  <si>
    <t>k6</t>
  </si>
  <si>
    <t>Az ideg- és izomrendszer elektrofiziológiai vizsgálómódszerei</t>
  </si>
  <si>
    <t>Dr. Ulbert István</t>
  </si>
  <si>
    <t>P-ITBIO-0007</t>
  </si>
  <si>
    <t>Áramkörök elmélete és számítása,
Basics of Neurobiology</t>
  </si>
  <si>
    <t xml:space="preserve">Orvosi képalkotó módszerek </t>
  </si>
  <si>
    <t>Dr. Gyöngy Miklós</t>
  </si>
  <si>
    <t>P-ITBIO-0050</t>
  </si>
  <si>
    <t>Valószínűségszámítás, matematikai statisztika 
Elektromágneses terek</t>
  </si>
  <si>
    <t>Matematikai analízis III.</t>
  </si>
  <si>
    <t>P-ITMAT-0001C</t>
  </si>
  <si>
    <t>Digitális jelfeldolgozás</t>
  </si>
  <si>
    <t>Dr. Oláh András</t>
  </si>
  <si>
    <t>P-ITJEL-0026</t>
  </si>
  <si>
    <t>Valószínűségszámítás, matematikai statisztika,
Bevezetés a méréstechnikába és jelfeldolgozásba</t>
  </si>
  <si>
    <t>Játékelmélet és hálózati alkalmazásai</t>
  </si>
  <si>
    <t>Dr. Csercsik Dávid</t>
  </si>
  <si>
    <t>P-ITMAT-0017</t>
  </si>
  <si>
    <t>P-ITSZT-0012</t>
  </si>
  <si>
    <t xml:space="preserve">FPGA-based Algorithm Design </t>
  </si>
  <si>
    <t>Dr. Nagy Zoltán</t>
  </si>
  <si>
    <t>P-ITEEA-0014</t>
  </si>
  <si>
    <t xml:space="preserve">Introduction to Lab-on-a-chip Devices </t>
  </si>
  <si>
    <t>P-ITLAB-0045</t>
  </si>
  <si>
    <t xml:space="preserve">Neural Networks </t>
  </si>
  <si>
    <t>Dr. Zarándy Ákos</t>
  </si>
  <si>
    <t>P-ITEEA-0011</t>
  </si>
  <si>
    <t>Gyógyszerkutatás és fejlesztés</t>
  </si>
  <si>
    <t>Vidáné dr. Erdő Franciska</t>
  </si>
  <si>
    <t>P-ITBIO-0011</t>
  </si>
  <si>
    <t>Komplex problémamegoldás</t>
  </si>
  <si>
    <t>Dr. Gáspári Zoltán (Miski Marcell)</t>
  </si>
  <si>
    <t>P-ITMAT-0038</t>
  </si>
  <si>
    <t>Információ- és kódelmélet</t>
  </si>
  <si>
    <t>P-ITTAV-0006</t>
  </si>
  <si>
    <t>Immunológia alapjai</t>
  </si>
  <si>
    <t>Dr. Falus Andás Géza</t>
  </si>
  <si>
    <t>P-ITMED-0023</t>
  </si>
  <si>
    <t>Neural Networks</t>
  </si>
  <si>
    <t>Számítógépes hatóanyag-tervezés</t>
  </si>
  <si>
    <t>Dr. Balogh Balázs</t>
  </si>
  <si>
    <t>P-ITBIO-0049</t>
  </si>
  <si>
    <t>Szerves kémia
Biokémia
Az információtechnika és a bionika fizikai alapjai I.</t>
  </si>
  <si>
    <t>össz-kötelező kredit a képzésen</t>
  </si>
  <si>
    <t>össz-választható kredit a képzésen</t>
  </si>
  <si>
    <t>Diplomához kapcsolódó tárgyak</t>
  </si>
  <si>
    <t>Guided individual study 
(Felügyelt önálló tanulás)</t>
  </si>
  <si>
    <t>x</t>
  </si>
  <si>
    <t>1-4</t>
  </si>
  <si>
    <t>P-ITFEL-…</t>
  </si>
  <si>
    <t>TVSZ 2. Kari kieg: 3.§ A Felügyelt önálló tanulásért kapott kredit az adott képzésen szükséges össz-kreditérték 5%-áig beszámítható az összteljesítménybe is.</t>
  </si>
  <si>
    <t>Önálló laboratórium MB-BSc</t>
  </si>
  <si>
    <t>P-MB_L1</t>
  </si>
  <si>
    <t>Komplex biolaboratórium I.
Bevezetés a Matlab programozásba</t>
  </si>
  <si>
    <t>Szakmai gyakorlat MB-BSc</t>
  </si>
  <si>
    <t>Besz3</t>
  </si>
  <si>
    <t>P-MB-SZGY</t>
  </si>
  <si>
    <t>4 lezárt félév vagy 120 kredit</t>
  </si>
  <si>
    <t>240 óra</t>
  </si>
  <si>
    <t>Szakdolgozat MB-BSc</t>
  </si>
  <si>
    <t>Gy3</t>
  </si>
  <si>
    <t>Szakfelelős</t>
  </si>
  <si>
    <t>P-SZD-IANI-MB</t>
  </si>
  <si>
    <t>Molekuláris biológia és bioinformatika záróvizsga</t>
  </si>
  <si>
    <t>ZV</t>
  </si>
  <si>
    <t>P-ZV-IANI-MB-0001</t>
  </si>
  <si>
    <t>abszolutórium</t>
  </si>
  <si>
    <t>Kettő közül az EGYIK KÖTELEZŐEN választandó</t>
  </si>
  <si>
    <t>Elektrofiziológia és képalkotás záróvizsga</t>
  </si>
  <si>
    <t>P-ZV-IANI-MB-0002</t>
  </si>
  <si>
    <t>Szakdolgozat-védés MB-BSc</t>
  </si>
  <si>
    <t>P-SZDV-IANI-MB</t>
  </si>
  <si>
    <r>
      <t xml:space="preserve">Záróvizsga
</t>
    </r>
    <r>
      <rPr>
        <sz val="9"/>
        <color theme="1"/>
        <rFont val="Times New Roman"/>
        <family val="1"/>
        <charset val="238"/>
      </rPr>
      <t>(választott)</t>
    </r>
  </si>
  <si>
    <t>Kritériumtárgyak
(0 kredites kötelező tárgyak)</t>
  </si>
  <si>
    <t>Testnevelés I.</t>
  </si>
  <si>
    <t>A</t>
  </si>
  <si>
    <t>Bognár Ferenc Károly</t>
  </si>
  <si>
    <t>P-ITEGY-0001</t>
  </si>
  <si>
    <t>KETTŐ félév testnevelést kell teljesíteni</t>
  </si>
  <si>
    <t>Testnevelés II.</t>
  </si>
  <si>
    <t>P-ITEGY-0002</t>
  </si>
  <si>
    <t>Testnevelés - Gerinc gimnasztika (Spinal Excercises)</t>
  </si>
  <si>
    <t>P-ITEGY-0005</t>
  </si>
  <si>
    <t>Testnevelés - Gerinc gimnasztika (Spinal Excercises) II.</t>
  </si>
  <si>
    <t>P-ITEGY-0011</t>
  </si>
  <si>
    <t>Szabadon választható tárgyak
(a szabadon felvehető 5 %-ba számít)</t>
  </si>
  <si>
    <t>Angol nyelv I.</t>
  </si>
  <si>
    <t xml:space="preserve"> Dr.Péri Márton</t>
  </si>
  <si>
    <t>P-ITANG-0001</t>
  </si>
  <si>
    <t>Angol nyelv II.</t>
  </si>
  <si>
    <t>P-ITANG-0002</t>
  </si>
  <si>
    <t>Business English</t>
  </si>
  <si>
    <t>P-ITANG-0008</t>
  </si>
  <si>
    <t>Középfokú angol nyelvvizsga</t>
  </si>
  <si>
    <t>Angol szaknyelv</t>
  </si>
  <si>
    <t>P-ITANG-0004</t>
  </si>
  <si>
    <t>TOEFL/IELTS/CAE English Exam Preparation</t>
  </si>
  <si>
    <t>P-ITANG-0005</t>
  </si>
  <si>
    <t>English for Erasmus Purposes</t>
  </si>
  <si>
    <t>P-ITANG-0006</t>
  </si>
  <si>
    <t>Gyakorlatvezetés</t>
  </si>
  <si>
    <t xml:space="preserve">1-4 </t>
  </si>
  <si>
    <t>P-ITGYV-0001….</t>
  </si>
  <si>
    <t>1-4 kredit/félév</t>
  </si>
  <si>
    <t>Kamarazene I.</t>
  </si>
  <si>
    <t>Bércesné dr. Novák Ágnes</t>
  </si>
  <si>
    <t>P-ITEGY-0012</t>
  </si>
  <si>
    <t>Kamarazene II.</t>
  </si>
  <si>
    <t>P-ITEGY-0013</t>
  </si>
  <si>
    <t>Kamarazene III.</t>
  </si>
  <si>
    <t>P-ITEGY-0014</t>
  </si>
  <si>
    <t>Lineáris algebra és diszkrét matematika III.</t>
  </si>
  <si>
    <t>P-ITMAT-0028C</t>
  </si>
  <si>
    <t xml:space="preserve">Lineáris algebra és diszkrét matematika II. </t>
  </si>
  <si>
    <t xml:space="preserve">Szenzortechnika és biológiai érzékelés </t>
  </si>
  <si>
    <t>Dr. Cserey György Gábor   
(Földi Sándor)</t>
  </si>
  <si>
    <t>P-ITEEA-0049</t>
  </si>
  <si>
    <t>ITK-ért végzett ökéntes tevékenység</t>
  </si>
  <si>
    <t>P-ITEGY-0015…</t>
  </si>
  <si>
    <t xml:space="preserve">Félévben legalább 24 óra önkéntes tevékenység végzése az ITK-n. Részletek a tematikában </t>
  </si>
  <si>
    <r>
      <rPr>
        <b/>
        <sz val="10"/>
        <color rgb="FF000000"/>
        <rFont val="Times New Roman"/>
      </rPr>
      <t xml:space="preserve">Természettudományi alapismeretek: (kötelezően teljesítendő: </t>
    </r>
    <r>
      <rPr>
        <b/>
        <sz val="10"/>
        <rFont val="Times New Roman"/>
        <family val="1"/>
        <charset val="238"/>
      </rPr>
      <t>56</t>
    </r>
    <r>
      <rPr>
        <b/>
        <sz val="10"/>
        <color rgb="FF000000"/>
        <rFont val="Times New Roman"/>
      </rPr>
      <t xml:space="preserve"> kredit)</t>
    </r>
  </si>
  <si>
    <t>Dr. Cserey György Gábor</t>
  </si>
  <si>
    <t>(Analízis II. VAGY Alkalmazott analízis II.) ÉS
Lineáris algebra és diszkrét matematika II.</t>
  </si>
  <si>
    <t>Dr. Szolgay Péter Norbert</t>
  </si>
  <si>
    <t>Modern fizikai és elektronikai ismeretek: (kötelezően teljesítendő: 31 kredit)</t>
  </si>
  <si>
    <r>
      <t>Számítástechnikai ismeretek: (kötelezően teljesítendő:</t>
    </r>
    <r>
      <rPr>
        <b/>
        <strike/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15 kredit)</t>
    </r>
  </si>
  <si>
    <t>(Analízis II. VAGY Alkalmazott analízis II.) ÉS
Programozás II.</t>
  </si>
  <si>
    <t xml:space="preserve">Valószínűségszámítás, matematikai statisztika </t>
  </si>
  <si>
    <t xml:space="preserve">(Alkalmazott analízis I. VAGY Analízis I.) </t>
  </si>
  <si>
    <t>(Analízis II. VAGY Alkalmazott analízis II.)</t>
  </si>
  <si>
    <t>(Analízis II. VAGY Alkalmazott analízis II.) ÉS
A molekulák világa (molekuláris fiziko-kémia)</t>
  </si>
  <si>
    <t>(Analízis II. VAGY Alkalmazott analízis II.) ÉS
Lineáris algebra és diszkrét matematika II. ÉS
Programozás II.</t>
  </si>
  <si>
    <t>(Analízis I. VAGY Alkalmazott analízis I.) ÉS
Lineáris algebra és diszkrét matematika II.</t>
  </si>
  <si>
    <t xml:space="preserve">További szakspecifikus ismeretek és a mesterképzés felé orientáló tárgyak: (kötelezően teljesítendő: 10 kredit) </t>
  </si>
  <si>
    <t>Dr. Schlett András</t>
  </si>
  <si>
    <t>Dr. Kovács Mihály</t>
  </si>
  <si>
    <t>Tanulmányi dékánhelyettes</t>
  </si>
  <si>
    <t>Dr.Péri Márton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</si>
</sst>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008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80008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u/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u/>
      <sz val="9"/>
      <color rgb="FF00000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rgb="FF000000"/>
      <name val="Times New Roman"/>
    </font>
    <font>
      <sz val="8"/>
      <name val="Arial"/>
      <family val="2"/>
      <charset val="238"/>
    </font>
    <font>
      <b/>
      <strike/>
      <u/>
      <sz val="9"/>
      <name val="Times New Roman"/>
      <family val="1"/>
      <charset val="238"/>
    </font>
    <font>
      <b/>
      <strike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1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" fontId="5" fillId="2" borderId="22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1" fontId="5" fillId="2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8" xfId="0" applyFont="1" applyBorder="1"/>
    <xf numFmtId="0" fontId="9" fillId="0" borderId="4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vertical="center" wrapText="1"/>
    </xf>
    <xf numFmtId="0" fontId="9" fillId="0" borderId="5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5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9" xfId="0" applyFont="1" applyBorder="1" applyAlignment="1">
      <alignment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4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9" fillId="0" borderId="60" xfId="0" applyFont="1" applyBorder="1" applyAlignment="1">
      <alignment vertical="center" wrapText="1"/>
    </xf>
    <xf numFmtId="0" fontId="19" fillId="0" borderId="3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9" fillId="0" borderId="0" xfId="0" applyFont="1"/>
    <xf numFmtId="0" fontId="5" fillId="0" borderId="32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9" fillId="0" borderId="5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7" xfId="0" applyFont="1" applyBorder="1"/>
    <xf numFmtId="49" fontId="9" fillId="0" borderId="47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8" fillId="4" borderId="0" xfId="0" applyFont="1" applyFill="1"/>
    <xf numFmtId="0" fontId="8" fillId="4" borderId="4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49" fontId="9" fillId="4" borderId="0" xfId="0" applyNumberFormat="1" applyFont="1" applyFill="1" applyAlignment="1">
      <alignment vertical="center"/>
    </xf>
    <xf numFmtId="0" fontId="9" fillId="4" borderId="5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vertical="center" wrapText="1"/>
    </xf>
    <xf numFmtId="0" fontId="9" fillId="4" borderId="43" xfId="0" applyFont="1" applyFill="1" applyBorder="1" applyAlignment="1">
      <alignment horizontal="center" vertical="center"/>
    </xf>
    <xf numFmtId="0" fontId="1" fillId="4" borderId="0" xfId="0" applyFont="1" applyFill="1"/>
    <xf numFmtId="11" fontId="9" fillId="4" borderId="1" xfId="0" applyNumberFormat="1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0" fontId="9" fillId="4" borderId="40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left" vertical="center" wrapText="1"/>
    </xf>
    <xf numFmtId="0" fontId="11" fillId="4" borderId="40" xfId="0" applyFont="1" applyFill="1" applyBorder="1" applyAlignment="1">
      <alignment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29" fillId="4" borderId="11" xfId="0" applyFont="1" applyFill="1" applyBorder="1" applyAlignment="1">
      <alignment horizontal="left" vertical="center" wrapText="1"/>
    </xf>
    <xf numFmtId="0" fontId="9" fillId="4" borderId="60" xfId="0" applyFont="1" applyFill="1" applyBorder="1" applyAlignment="1">
      <alignment vertical="center" wrapText="1"/>
    </xf>
    <xf numFmtId="0" fontId="24" fillId="4" borderId="32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left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vertical="center" wrapText="1"/>
    </xf>
    <xf numFmtId="0" fontId="9" fillId="4" borderId="4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49" fontId="9" fillId="4" borderId="0" xfId="0" applyNumberFormat="1" applyFont="1" applyFill="1" applyAlignment="1">
      <alignment horizontal="left" vertical="center" wrapText="1"/>
    </xf>
    <xf numFmtId="0" fontId="9" fillId="4" borderId="61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" fontId="9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left" vertical="center" wrapText="1"/>
    </xf>
    <xf numFmtId="0" fontId="21" fillId="4" borderId="36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wrapText="1"/>
    </xf>
    <xf numFmtId="0" fontId="17" fillId="4" borderId="5" xfId="0" applyFont="1" applyFill="1" applyBorder="1" applyAlignment="1">
      <alignment vertical="center" wrapText="1"/>
    </xf>
    <xf numFmtId="0" fontId="9" fillId="4" borderId="32" xfId="0" applyFont="1" applyFill="1" applyBorder="1"/>
    <xf numFmtId="0" fontId="9" fillId="4" borderId="32" xfId="0" applyFont="1" applyFill="1" applyBorder="1" applyAlignment="1">
      <alignment vertical="center" wrapText="1"/>
    </xf>
    <xf numFmtId="0" fontId="9" fillId="0" borderId="32" xfId="0" applyFont="1" applyBorder="1"/>
    <xf numFmtId="0" fontId="5" fillId="3" borderId="6" xfId="0" applyFont="1" applyFill="1" applyBorder="1" applyAlignment="1">
      <alignment horizontal="left" vertical="center"/>
    </xf>
    <xf numFmtId="0" fontId="9" fillId="0" borderId="13" xfId="0" applyFont="1" applyBorder="1"/>
    <xf numFmtId="0" fontId="5" fillId="3" borderId="5" xfId="0" applyFont="1" applyFill="1" applyBorder="1" applyAlignment="1">
      <alignment horizontal="left" vertical="center"/>
    </xf>
    <xf numFmtId="0" fontId="9" fillId="0" borderId="7" xfId="0" applyFont="1" applyBorder="1"/>
    <xf numFmtId="0" fontId="5" fillId="0" borderId="32" xfId="0" applyFont="1" applyBorder="1" applyAlignment="1">
      <alignment horizontal="center" vertical="center"/>
    </xf>
    <xf numFmtId="0" fontId="9" fillId="0" borderId="32" xfId="0" applyFont="1" applyBorder="1"/>
    <xf numFmtId="0" fontId="5" fillId="5" borderId="32" xfId="0" applyFont="1" applyFill="1" applyBorder="1" applyAlignment="1">
      <alignment horizontal="left" vertical="center" wrapText="1"/>
    </xf>
    <xf numFmtId="0" fontId="9" fillId="5" borderId="32" xfId="0" applyFont="1" applyFill="1" applyBorder="1"/>
    <xf numFmtId="0" fontId="5" fillId="2" borderId="32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9" fillId="0" borderId="48" xfId="0" applyFont="1" applyBorder="1"/>
    <xf numFmtId="0" fontId="9" fillId="0" borderId="59" xfId="0" applyFont="1" applyBorder="1"/>
    <xf numFmtId="0" fontId="13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9" fillId="0" borderId="4" xfId="0" applyFont="1" applyBorder="1"/>
    <xf numFmtId="0" fontId="5" fillId="3" borderId="29" xfId="0" applyFont="1" applyFill="1" applyBorder="1" applyAlignment="1">
      <alignment horizontal="left" vertical="center"/>
    </xf>
    <xf numFmtId="0" fontId="9" fillId="0" borderId="30" xfId="0" applyFont="1" applyBorder="1"/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29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9" fillId="0" borderId="32" xfId="0" applyFont="1" applyBorder="1" applyAlignment="1">
      <alignment vertical="center" wrapText="1"/>
    </xf>
    <xf numFmtId="0" fontId="7" fillId="4" borderId="32" xfId="0" applyFont="1" applyFill="1" applyBorder="1" applyAlignment="1">
      <alignment vertical="center" wrapText="1"/>
    </xf>
    <xf numFmtId="0" fontId="21" fillId="4" borderId="46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0" fontId="23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7" fillId="4" borderId="3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1" fillId="0" borderId="32" xfId="0" applyFont="1" applyBorder="1" applyAlignment="1">
      <alignment vertical="center" wrapText="1"/>
    </xf>
    <xf numFmtId="0" fontId="14" fillId="0" borderId="32" xfId="0" applyFont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24" fillId="4" borderId="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23" fillId="0" borderId="46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2" fillId="0" borderId="32" xfId="0" applyFont="1" applyBorder="1" applyAlignment="1">
      <alignment vertical="center" wrapText="1"/>
    </xf>
    <xf numFmtId="0" fontId="17" fillId="4" borderId="6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 wrapText="1"/>
    </xf>
    <xf numFmtId="0" fontId="1" fillId="4" borderId="4" xfId="0" applyFont="1" applyFill="1" applyBorder="1"/>
    <xf numFmtId="0" fontId="4" fillId="0" borderId="4" xfId="0" applyFont="1" applyBorder="1"/>
    <xf numFmtId="0" fontId="9" fillId="0" borderId="4" xfId="0" applyFont="1" applyBorder="1" applyAlignment="1">
      <alignment vertical="center"/>
    </xf>
    <xf numFmtId="0" fontId="1" fillId="0" borderId="4" xfId="0" applyFont="1" applyBorder="1"/>
    <xf numFmtId="0" fontId="9" fillId="4" borderId="4" xfId="0" applyFont="1" applyFill="1" applyBorder="1"/>
    <xf numFmtId="0" fontId="1" fillId="4" borderId="32" xfId="0" applyFont="1" applyFill="1" applyBorder="1"/>
    <xf numFmtId="0" fontId="1" fillId="0" borderId="32" xfId="0" applyFont="1" applyBorder="1"/>
    <xf numFmtId="0" fontId="21" fillId="0" borderId="46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 wrapText="1"/>
    </xf>
    <xf numFmtId="0" fontId="9" fillId="0" borderId="32" xfId="0" applyFont="1" applyBorder="1" applyAlignment="1">
      <alignment vertical="center"/>
    </xf>
    <xf numFmtId="0" fontId="25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vertical="center" wrapText="1"/>
    </xf>
    <xf numFmtId="0" fontId="15" fillId="0" borderId="32" xfId="0" applyFont="1" applyBorder="1" applyAlignment="1">
      <alignment horizontal="center" vertical="center" wrapText="1"/>
    </xf>
    <xf numFmtId="0" fontId="9" fillId="0" borderId="62" xfId="0" applyFont="1" applyBorder="1" applyAlignment="1">
      <alignment vertical="center" wrapText="1"/>
    </xf>
    <xf numFmtId="0" fontId="5" fillId="2" borderId="3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4" borderId="62" xfId="0" applyFont="1" applyFill="1" applyBorder="1" applyAlignment="1">
      <alignment vertical="center" wrapText="1"/>
    </xf>
    <xf numFmtId="0" fontId="9" fillId="0" borderId="62" xfId="0" applyFont="1" applyBorder="1"/>
    <xf numFmtId="0" fontId="11" fillId="0" borderId="4" xfId="0" applyFont="1" applyBorder="1" applyAlignment="1">
      <alignment vertical="center" wrapText="1"/>
    </xf>
    <xf numFmtId="0" fontId="9" fillId="4" borderId="63" xfId="0" applyFont="1" applyFill="1" applyBorder="1" applyAlignment="1">
      <alignment vertical="center" wrapText="1"/>
    </xf>
    <xf numFmtId="0" fontId="13" fillId="5" borderId="32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BD4B4"/>
      <color rgb="FF5CEEEB"/>
      <color rgb="FFBCF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985"/>
  <sheetViews>
    <sheetView tabSelected="1" topLeftCell="A79" zoomScale="75" zoomScaleNormal="75" zoomScalePageLayoutView="75" workbookViewId="0">
      <selection activeCell="A4" sqref="A4"/>
    </sheetView>
  </sheetViews>
  <sheetFormatPr defaultColWidth="14.453125" defaultRowHeight="15" customHeight="1" x14ac:dyDescent="0.3"/>
  <cols>
    <col min="1" max="1" width="7.26953125" style="55" customWidth="1"/>
    <col min="2" max="2" width="9.1796875" style="55" customWidth="1"/>
    <col min="3" max="3" width="35" style="8" customWidth="1"/>
    <col min="4" max="24" width="2.81640625" style="8" customWidth="1"/>
    <col min="25" max="25" width="11.453125" style="8" customWidth="1"/>
    <col min="26" max="26" width="6.54296875" style="8" customWidth="1"/>
    <col min="27" max="27" width="25" style="8" customWidth="1"/>
    <col min="28" max="28" width="16.26953125" style="8" customWidth="1"/>
    <col min="29" max="29" width="36" style="215" customWidth="1"/>
    <col min="30" max="30" width="34.26953125" style="8" customWidth="1"/>
    <col min="31" max="31" width="50.81640625" style="8" customWidth="1"/>
    <col min="32" max="32" width="9.7265625" style="8" customWidth="1"/>
    <col min="33" max="49" width="9.1796875" style="8" customWidth="1"/>
    <col min="50" max="16384" width="14.453125" style="8"/>
  </cols>
  <sheetData>
    <row r="1" spans="1:52" ht="51.75" customHeight="1" x14ac:dyDescent="0.3">
      <c r="A1" s="194"/>
      <c r="B1" s="194"/>
      <c r="C1" s="195" t="s">
        <v>0</v>
      </c>
      <c r="D1" s="335" t="s">
        <v>1</v>
      </c>
      <c r="E1" s="336"/>
      <c r="F1" s="336"/>
      <c r="G1" s="335" t="s">
        <v>2</v>
      </c>
      <c r="H1" s="336"/>
      <c r="I1" s="336"/>
      <c r="J1" s="335" t="s">
        <v>3</v>
      </c>
      <c r="K1" s="336"/>
      <c r="L1" s="336"/>
      <c r="M1" s="335" t="s">
        <v>4</v>
      </c>
      <c r="N1" s="336"/>
      <c r="O1" s="336"/>
      <c r="P1" s="335" t="s">
        <v>5</v>
      </c>
      <c r="Q1" s="336"/>
      <c r="R1" s="336"/>
      <c r="S1" s="335" t="s">
        <v>6</v>
      </c>
      <c r="T1" s="336"/>
      <c r="U1" s="336"/>
      <c r="V1" s="335" t="s">
        <v>7</v>
      </c>
      <c r="W1" s="336"/>
      <c r="X1" s="336"/>
      <c r="Y1" s="218" t="s">
        <v>8</v>
      </c>
      <c r="Z1" s="218" t="s">
        <v>9</v>
      </c>
      <c r="AA1" s="195" t="s">
        <v>10</v>
      </c>
      <c r="AB1" s="195" t="s">
        <v>11</v>
      </c>
      <c r="AC1" s="195" t="s">
        <v>12</v>
      </c>
      <c r="AD1" s="195" t="s">
        <v>13</v>
      </c>
      <c r="AE1" s="2"/>
      <c r="AF1" s="2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52" ht="12.75" customHeight="1" x14ac:dyDescent="0.3">
      <c r="A2" s="194"/>
      <c r="B2" s="218" t="s">
        <v>14</v>
      </c>
      <c r="C2" s="196"/>
      <c r="D2" s="218" t="s">
        <v>15</v>
      </c>
      <c r="E2" s="218" t="s">
        <v>16</v>
      </c>
      <c r="F2" s="218" t="s">
        <v>17</v>
      </c>
      <c r="G2" s="218" t="s">
        <v>15</v>
      </c>
      <c r="H2" s="218" t="s">
        <v>16</v>
      </c>
      <c r="I2" s="218" t="s">
        <v>17</v>
      </c>
      <c r="J2" s="218" t="s">
        <v>15</v>
      </c>
      <c r="K2" s="218" t="s">
        <v>16</v>
      </c>
      <c r="L2" s="218" t="s">
        <v>17</v>
      </c>
      <c r="M2" s="218" t="s">
        <v>15</v>
      </c>
      <c r="N2" s="218" t="s">
        <v>16</v>
      </c>
      <c r="O2" s="218" t="s">
        <v>17</v>
      </c>
      <c r="P2" s="218" t="s">
        <v>15</v>
      </c>
      <c r="Q2" s="218" t="s">
        <v>16</v>
      </c>
      <c r="R2" s="218" t="s">
        <v>17</v>
      </c>
      <c r="S2" s="218" t="s">
        <v>15</v>
      </c>
      <c r="T2" s="218" t="s">
        <v>16</v>
      </c>
      <c r="U2" s="218" t="s">
        <v>17</v>
      </c>
      <c r="V2" s="218" t="s">
        <v>15</v>
      </c>
      <c r="W2" s="218" t="s">
        <v>16</v>
      </c>
      <c r="X2" s="218" t="s">
        <v>17</v>
      </c>
      <c r="Y2" s="194"/>
      <c r="Z2" s="194"/>
      <c r="AA2" s="193"/>
      <c r="AB2" s="193"/>
      <c r="AC2" s="201"/>
      <c r="AD2" s="19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52" ht="30" customHeight="1" x14ac:dyDescent="0.3">
      <c r="A3" s="337" t="s">
        <v>315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52" ht="26.5" customHeight="1" x14ac:dyDescent="0.3">
      <c r="A4" s="102" t="s">
        <v>18</v>
      </c>
      <c r="B4" s="103" t="s">
        <v>19</v>
      </c>
      <c r="C4" s="98" t="s">
        <v>20</v>
      </c>
      <c r="D4" s="105">
        <v>4</v>
      </c>
      <c r="E4" s="106">
        <v>2</v>
      </c>
      <c r="F4" s="107">
        <v>2</v>
      </c>
      <c r="G4" s="105"/>
      <c r="H4" s="106"/>
      <c r="I4" s="107"/>
      <c r="J4" s="108"/>
      <c r="K4" s="109"/>
      <c r="L4" s="110"/>
      <c r="M4" s="108"/>
      <c r="N4" s="109"/>
      <c r="O4" s="110"/>
      <c r="P4" s="108"/>
      <c r="Q4" s="109"/>
      <c r="R4" s="109"/>
      <c r="S4" s="111"/>
      <c r="T4" s="112"/>
      <c r="U4" s="113"/>
      <c r="V4" s="108"/>
      <c r="W4" s="109"/>
      <c r="X4" s="110"/>
      <c r="Y4" s="103" t="s">
        <v>21</v>
      </c>
      <c r="Z4" s="103">
        <v>10</v>
      </c>
      <c r="AA4" s="104" t="s">
        <v>22</v>
      </c>
      <c r="AB4" s="104" t="s">
        <v>23</v>
      </c>
      <c r="AC4" s="202"/>
      <c r="AD4" s="192"/>
      <c r="AE4" s="1"/>
      <c r="AF4" s="2"/>
      <c r="AG4" s="2"/>
      <c r="AH4" s="2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2"/>
    </row>
    <row r="5" spans="1:52" s="234" customFormat="1" ht="26.5" customHeight="1" x14ac:dyDescent="0.3">
      <c r="A5" s="265" t="s">
        <v>18</v>
      </c>
      <c r="B5" s="266" t="s">
        <v>19</v>
      </c>
      <c r="C5" s="263" t="s">
        <v>24</v>
      </c>
      <c r="D5" s="28">
        <v>1</v>
      </c>
      <c r="E5" s="29">
        <v>2</v>
      </c>
      <c r="F5" s="30">
        <v>0</v>
      </c>
      <c r="G5" s="28"/>
      <c r="H5" s="29"/>
      <c r="I5" s="30"/>
      <c r="J5" s="28"/>
      <c r="K5" s="29"/>
      <c r="L5" s="30"/>
      <c r="M5" s="28"/>
      <c r="N5" s="29"/>
      <c r="O5" s="30"/>
      <c r="P5" s="28"/>
      <c r="Q5" s="29"/>
      <c r="R5" s="29"/>
      <c r="S5" s="51"/>
      <c r="T5" s="31"/>
      <c r="U5" s="52"/>
      <c r="V5" s="28"/>
      <c r="W5" s="29"/>
      <c r="X5" s="30"/>
      <c r="Y5" s="266" t="s">
        <v>16</v>
      </c>
      <c r="Z5" s="266">
        <v>3</v>
      </c>
      <c r="AA5" s="248" t="s">
        <v>25</v>
      </c>
      <c r="AB5" s="248" t="s">
        <v>26</v>
      </c>
      <c r="AC5" s="269"/>
      <c r="AD5" s="270"/>
      <c r="AE5" s="260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</row>
    <row r="6" spans="1:52" s="234" customFormat="1" ht="26.5" customHeight="1" x14ac:dyDescent="0.3">
      <c r="A6" s="255" t="s">
        <v>18</v>
      </c>
      <c r="B6" s="247" t="s">
        <v>19</v>
      </c>
      <c r="C6" s="263" t="s">
        <v>28</v>
      </c>
      <c r="D6" s="28">
        <v>2</v>
      </c>
      <c r="E6" s="29">
        <v>2</v>
      </c>
      <c r="F6" s="30">
        <v>0</v>
      </c>
      <c r="G6" s="28"/>
      <c r="H6" s="29"/>
      <c r="I6" s="30"/>
      <c r="J6" s="28"/>
      <c r="K6" s="29"/>
      <c r="L6" s="30"/>
      <c r="M6" s="28"/>
      <c r="N6" s="29"/>
      <c r="O6" s="30"/>
      <c r="P6" s="28"/>
      <c r="Q6" s="29"/>
      <c r="R6" s="29"/>
      <c r="S6" s="51"/>
      <c r="T6" s="31"/>
      <c r="U6" s="52"/>
      <c r="V6" s="28"/>
      <c r="W6" s="29"/>
      <c r="X6" s="30"/>
      <c r="Y6" s="247" t="s">
        <v>21</v>
      </c>
      <c r="Z6" s="271">
        <v>4</v>
      </c>
      <c r="AA6" s="248" t="s">
        <v>29</v>
      </c>
      <c r="AB6" s="248" t="s">
        <v>30</v>
      </c>
      <c r="AC6" s="272"/>
      <c r="AD6" s="273"/>
      <c r="AE6" s="236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</row>
    <row r="7" spans="1:52" s="234" customFormat="1" ht="39.75" customHeight="1" x14ac:dyDescent="0.3">
      <c r="A7" s="245" t="s">
        <v>18</v>
      </c>
      <c r="B7" s="246" t="s">
        <v>31</v>
      </c>
      <c r="C7" s="249" t="s">
        <v>32</v>
      </c>
      <c r="D7" s="28">
        <v>6</v>
      </c>
      <c r="E7" s="29">
        <v>2</v>
      </c>
      <c r="F7" s="30">
        <v>0</v>
      </c>
      <c r="G7" s="28"/>
      <c r="H7" s="29"/>
      <c r="I7" s="30"/>
      <c r="J7" s="28"/>
      <c r="K7" s="29"/>
      <c r="L7" s="30"/>
      <c r="M7" s="28"/>
      <c r="N7" s="29"/>
      <c r="O7" s="30"/>
      <c r="P7" s="28"/>
      <c r="Q7" s="29"/>
      <c r="R7" s="29"/>
      <c r="S7" s="51"/>
      <c r="T7" s="31"/>
      <c r="U7" s="52"/>
      <c r="V7" s="28"/>
      <c r="W7" s="29"/>
      <c r="X7" s="30"/>
      <c r="Y7" s="246" t="s">
        <v>21</v>
      </c>
      <c r="Z7" s="246">
        <v>8</v>
      </c>
      <c r="AA7" s="263" t="s">
        <v>33</v>
      </c>
      <c r="AB7" s="248" t="s">
        <v>34</v>
      </c>
      <c r="AC7" s="274"/>
      <c r="AD7" s="248" t="s">
        <v>35</v>
      </c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</row>
    <row r="8" spans="1:52" s="234" customFormat="1" ht="39.75" customHeight="1" x14ac:dyDescent="0.3">
      <c r="A8" s="275" t="s">
        <v>18</v>
      </c>
      <c r="B8" s="276" t="s">
        <v>31</v>
      </c>
      <c r="C8" s="277" t="s">
        <v>36</v>
      </c>
      <c r="D8" s="28">
        <v>6</v>
      </c>
      <c r="E8" s="29">
        <v>2</v>
      </c>
      <c r="F8" s="30">
        <v>0</v>
      </c>
      <c r="G8" s="28"/>
      <c r="H8" s="29"/>
      <c r="I8" s="30"/>
      <c r="J8" s="28"/>
      <c r="K8" s="29"/>
      <c r="L8" s="30"/>
      <c r="M8" s="28"/>
      <c r="N8" s="29"/>
      <c r="O8" s="30"/>
      <c r="P8" s="28"/>
      <c r="Q8" s="29"/>
      <c r="R8" s="29"/>
      <c r="S8" s="51"/>
      <c r="T8" s="31"/>
      <c r="U8" s="52"/>
      <c r="V8" s="28"/>
      <c r="W8" s="29"/>
      <c r="X8" s="30"/>
      <c r="Y8" s="276" t="s">
        <v>21</v>
      </c>
      <c r="Z8" s="276">
        <v>8</v>
      </c>
      <c r="AA8" s="278" t="s">
        <v>330</v>
      </c>
      <c r="AB8" s="248" t="s">
        <v>37</v>
      </c>
      <c r="AC8" s="279"/>
      <c r="AD8" s="248" t="s">
        <v>38</v>
      </c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</row>
    <row r="9" spans="1:52" ht="26.5" customHeight="1" x14ac:dyDescent="0.3">
      <c r="A9" s="114" t="s">
        <v>39</v>
      </c>
      <c r="B9" s="101" t="s">
        <v>19</v>
      </c>
      <c r="C9" s="115" t="s">
        <v>40</v>
      </c>
      <c r="D9" s="28"/>
      <c r="E9" s="29"/>
      <c r="F9" s="30"/>
      <c r="G9" s="28">
        <v>2</v>
      </c>
      <c r="H9" s="29">
        <v>0</v>
      </c>
      <c r="I9" s="30">
        <v>2</v>
      </c>
      <c r="J9" s="28"/>
      <c r="K9" s="29"/>
      <c r="L9" s="30"/>
      <c r="M9" s="28"/>
      <c r="N9" s="29"/>
      <c r="O9" s="30"/>
      <c r="P9" s="28"/>
      <c r="Q9" s="29"/>
      <c r="R9" s="29"/>
      <c r="S9" s="51"/>
      <c r="T9" s="31"/>
      <c r="U9" s="52"/>
      <c r="V9" s="28"/>
      <c r="W9" s="29"/>
      <c r="X9" s="30"/>
      <c r="Y9" s="101" t="s">
        <v>21</v>
      </c>
      <c r="Z9" s="101">
        <v>5</v>
      </c>
      <c r="AA9" s="25" t="s">
        <v>41</v>
      </c>
      <c r="AB9" s="191" t="s">
        <v>42</v>
      </c>
      <c r="AC9" s="203" t="s">
        <v>20</v>
      </c>
      <c r="AD9" s="199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52" s="234" customFormat="1" ht="26.5" customHeight="1" x14ac:dyDescent="0.3">
      <c r="A10" s="255" t="s">
        <v>39</v>
      </c>
      <c r="B10" s="247" t="s">
        <v>19</v>
      </c>
      <c r="C10" s="263" t="s">
        <v>43</v>
      </c>
      <c r="D10" s="28"/>
      <c r="E10" s="29"/>
      <c r="F10" s="30"/>
      <c r="G10" s="28">
        <v>3</v>
      </c>
      <c r="H10" s="29">
        <v>3</v>
      </c>
      <c r="I10" s="30">
        <v>0</v>
      </c>
      <c r="J10" s="28"/>
      <c r="K10" s="29"/>
      <c r="L10" s="30"/>
      <c r="M10" s="28"/>
      <c r="N10" s="29"/>
      <c r="O10" s="30"/>
      <c r="P10" s="28"/>
      <c r="Q10" s="29"/>
      <c r="R10" s="29"/>
      <c r="S10" s="51"/>
      <c r="T10" s="31"/>
      <c r="U10" s="52"/>
      <c r="V10" s="28"/>
      <c r="W10" s="29"/>
      <c r="X10" s="30"/>
      <c r="Y10" s="247" t="s">
        <v>21</v>
      </c>
      <c r="Z10" s="247">
        <v>7</v>
      </c>
      <c r="AA10" s="248" t="s">
        <v>29</v>
      </c>
      <c r="AB10" s="264" t="s">
        <v>44</v>
      </c>
      <c r="AC10" s="281" t="s">
        <v>28</v>
      </c>
      <c r="AD10" s="280"/>
      <c r="AE10" s="236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</row>
    <row r="11" spans="1:52" s="234" customFormat="1" ht="33" customHeight="1" x14ac:dyDescent="0.3">
      <c r="A11" s="245" t="s">
        <v>39</v>
      </c>
      <c r="B11" s="246" t="s">
        <v>31</v>
      </c>
      <c r="C11" s="249" t="s">
        <v>46</v>
      </c>
      <c r="D11" s="28"/>
      <c r="E11" s="29"/>
      <c r="F11" s="30"/>
      <c r="G11" s="28">
        <v>4</v>
      </c>
      <c r="H11" s="29">
        <v>2</v>
      </c>
      <c r="I11" s="30">
        <v>0</v>
      </c>
      <c r="J11" s="28"/>
      <c r="K11" s="29"/>
      <c r="L11" s="30"/>
      <c r="M11" s="28"/>
      <c r="N11" s="29"/>
      <c r="O11" s="30"/>
      <c r="P11" s="28"/>
      <c r="Q11" s="29"/>
      <c r="R11" s="29"/>
      <c r="S11" s="51"/>
      <c r="T11" s="31"/>
      <c r="U11" s="52"/>
      <c r="V11" s="28"/>
      <c r="W11" s="29"/>
      <c r="X11" s="30"/>
      <c r="Y11" s="246" t="s">
        <v>21</v>
      </c>
      <c r="Z11" s="246">
        <v>7</v>
      </c>
      <c r="AA11" s="263" t="s">
        <v>45</v>
      </c>
      <c r="AB11" s="248" t="s">
        <v>47</v>
      </c>
      <c r="AC11" s="272" t="s">
        <v>48</v>
      </c>
      <c r="AD11" s="248" t="s">
        <v>49</v>
      </c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</row>
    <row r="12" spans="1:52" s="234" customFormat="1" ht="33" customHeight="1" x14ac:dyDescent="0.3">
      <c r="A12" s="275" t="s">
        <v>39</v>
      </c>
      <c r="B12" s="276" t="s">
        <v>31</v>
      </c>
      <c r="C12" s="277" t="s">
        <v>50</v>
      </c>
      <c r="D12" s="28"/>
      <c r="E12" s="29"/>
      <c r="F12" s="30"/>
      <c r="G12" s="28">
        <v>4</v>
      </c>
      <c r="H12" s="29">
        <v>2</v>
      </c>
      <c r="I12" s="30">
        <v>0</v>
      </c>
      <c r="J12" s="28"/>
      <c r="K12" s="29"/>
      <c r="L12" s="30"/>
      <c r="M12" s="28"/>
      <c r="N12" s="29"/>
      <c r="O12" s="30"/>
      <c r="P12" s="28"/>
      <c r="Q12" s="29"/>
      <c r="R12" s="29"/>
      <c r="S12" s="51"/>
      <c r="T12" s="31"/>
      <c r="U12" s="52"/>
      <c r="V12" s="28"/>
      <c r="W12" s="29"/>
      <c r="X12" s="30"/>
      <c r="Y12" s="276" t="s">
        <v>21</v>
      </c>
      <c r="Z12" s="276">
        <v>7</v>
      </c>
      <c r="AA12" s="278" t="s">
        <v>330</v>
      </c>
      <c r="AB12" s="248" t="s">
        <v>51</v>
      </c>
      <c r="AC12" s="282" t="s">
        <v>323</v>
      </c>
      <c r="AD12" s="248" t="s">
        <v>49</v>
      </c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</row>
    <row r="13" spans="1:52" s="217" customFormat="1" ht="26.5" customHeight="1" x14ac:dyDescent="0.3">
      <c r="A13" s="66" t="s">
        <v>39</v>
      </c>
      <c r="B13" s="26" t="s">
        <v>19</v>
      </c>
      <c r="C13" s="24" t="s">
        <v>52</v>
      </c>
      <c r="D13" s="28"/>
      <c r="E13" s="29"/>
      <c r="F13" s="30"/>
      <c r="G13" s="28">
        <v>2</v>
      </c>
      <c r="H13" s="29">
        <v>0</v>
      </c>
      <c r="I13" s="30">
        <v>2</v>
      </c>
      <c r="J13" s="28"/>
      <c r="K13" s="29"/>
      <c r="L13" s="30"/>
      <c r="M13" s="28"/>
      <c r="N13" s="29"/>
      <c r="O13" s="30"/>
      <c r="P13" s="28"/>
      <c r="Q13" s="29"/>
      <c r="R13" s="29"/>
      <c r="S13" s="51"/>
      <c r="T13" s="31"/>
      <c r="U13" s="52"/>
      <c r="V13" s="28"/>
      <c r="W13" s="29"/>
      <c r="X13" s="30"/>
      <c r="Y13" s="26" t="s">
        <v>21</v>
      </c>
      <c r="Z13" s="26">
        <v>5</v>
      </c>
      <c r="AA13" s="25" t="s">
        <v>22</v>
      </c>
      <c r="AB13" s="198" t="s">
        <v>53</v>
      </c>
      <c r="AC13" s="204" t="s">
        <v>20</v>
      </c>
      <c r="AD13" s="200"/>
      <c r="AE13" s="6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</row>
    <row r="14" spans="1:52" s="234" customFormat="1" ht="26.5" customHeight="1" x14ac:dyDescent="0.3">
      <c r="A14" s="265" t="s">
        <v>54</v>
      </c>
      <c r="B14" s="266" t="s">
        <v>19</v>
      </c>
      <c r="C14" s="263" t="s">
        <v>55</v>
      </c>
      <c r="D14" s="28"/>
      <c r="E14" s="29"/>
      <c r="F14" s="30"/>
      <c r="G14" s="28"/>
      <c r="H14" s="29"/>
      <c r="I14" s="30"/>
      <c r="J14" s="28">
        <v>4</v>
      </c>
      <c r="K14" s="29">
        <v>2</v>
      </c>
      <c r="L14" s="30">
        <v>0</v>
      </c>
      <c r="M14" s="28"/>
      <c r="N14" s="29"/>
      <c r="O14" s="30"/>
      <c r="P14" s="28"/>
      <c r="Q14" s="29"/>
      <c r="R14" s="29"/>
      <c r="S14" s="51"/>
      <c r="T14" s="31"/>
      <c r="U14" s="52"/>
      <c r="V14" s="28"/>
      <c r="W14" s="29"/>
      <c r="X14" s="30"/>
      <c r="Y14" s="266" t="s">
        <v>21</v>
      </c>
      <c r="Z14" s="266">
        <v>7</v>
      </c>
      <c r="AA14" s="248" t="s">
        <v>27</v>
      </c>
      <c r="AB14" s="264" t="s">
        <v>56</v>
      </c>
      <c r="AC14" s="258" t="s">
        <v>324</v>
      </c>
      <c r="AD14" s="280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</row>
    <row r="15" spans="1:52" ht="15" customHeight="1" x14ac:dyDescent="0.3">
      <c r="A15" s="139"/>
      <c r="B15" s="331" t="s">
        <v>57</v>
      </c>
      <c r="C15" s="332"/>
      <c r="D15" s="140">
        <f>SUMIF(A4:A14,"k1",Z4:Z14)-8</f>
        <v>25</v>
      </c>
      <c r="E15" s="141"/>
      <c r="F15" s="141"/>
      <c r="G15" s="140">
        <f>SUMIF(A4:A14,"k2",Z4:Z14)-7</f>
        <v>24</v>
      </c>
      <c r="H15" s="141"/>
      <c r="I15" s="141"/>
      <c r="J15" s="140">
        <f>SUMIF(A4:A14,"k3",Z4:Z14)</f>
        <v>7</v>
      </c>
      <c r="K15" s="141"/>
      <c r="L15" s="141"/>
      <c r="M15" s="140">
        <f>SUMIF(A4:A14,"k4",Z4:Z14)</f>
        <v>0</v>
      </c>
      <c r="N15" s="141"/>
      <c r="O15" s="141"/>
      <c r="P15" s="140">
        <f>SUMIF(A4:A14,"k5",Z4:Z14)</f>
        <v>0</v>
      </c>
      <c r="Q15" s="141"/>
      <c r="R15" s="141"/>
      <c r="S15" s="140">
        <f>SUMIF(A4:A14,"k6",Z4:Z14)</f>
        <v>0</v>
      </c>
      <c r="T15" s="141"/>
      <c r="U15" s="141"/>
      <c r="V15" s="140">
        <f>SUMIF(A4:A14,"k7",Z4:Z14)</f>
        <v>0</v>
      </c>
      <c r="W15" s="141"/>
      <c r="X15" s="141"/>
      <c r="Y15" s="105"/>
      <c r="Z15" s="142">
        <f t="shared" ref="Z15:Z16" si="0">SUM(D15:W15)</f>
        <v>56</v>
      </c>
      <c r="AA15" s="143"/>
      <c r="AB15" s="143"/>
      <c r="AC15" s="205"/>
      <c r="AD15" s="143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2" ht="15" customHeight="1" x14ac:dyDescent="0.3">
      <c r="A16" s="139"/>
      <c r="B16" s="333" t="s">
        <v>58</v>
      </c>
      <c r="C16" s="334"/>
      <c r="D16" s="123">
        <f>SUMIF(A4:A14,"nk1",Z4:Z14)</f>
        <v>0</v>
      </c>
      <c r="E16" s="130"/>
      <c r="F16" s="130"/>
      <c r="G16" s="123">
        <f>SUMIF(A4:A14,"nk2",Z4:Z14)</f>
        <v>0</v>
      </c>
      <c r="H16" s="130"/>
      <c r="I16" s="130"/>
      <c r="J16" s="123">
        <f>SUMIF(A4:A14,"nk3",Z4:Z14)</f>
        <v>0</v>
      </c>
      <c r="K16" s="130"/>
      <c r="L16" s="130"/>
      <c r="M16" s="123">
        <f>SUMIF(A4:A14,"nk4",Z4:Z14)</f>
        <v>0</v>
      </c>
      <c r="N16" s="130"/>
      <c r="O16" s="130"/>
      <c r="P16" s="123">
        <f>SUMIF(A4:A14,"nk5",Z4:Z14)</f>
        <v>0</v>
      </c>
      <c r="Q16" s="130"/>
      <c r="R16" s="130"/>
      <c r="S16" s="123">
        <f>SUMIF(A4:A14,"nk6",Z4:Z14)</f>
        <v>0</v>
      </c>
      <c r="T16" s="130"/>
      <c r="U16" s="130"/>
      <c r="V16" s="123">
        <f>SUMIF(A4:A14,"nk7",Z4:Z14)</f>
        <v>0</v>
      </c>
      <c r="W16" s="130"/>
      <c r="X16" s="130"/>
      <c r="Y16" s="117"/>
      <c r="Z16" s="144">
        <f t="shared" si="0"/>
        <v>0</v>
      </c>
      <c r="AA16" s="2"/>
      <c r="AB16" s="2"/>
      <c r="AC16" s="206"/>
      <c r="AD16" s="143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24.75" customHeight="1" x14ac:dyDescent="0.3">
      <c r="A17" s="145"/>
      <c r="B17" s="54"/>
      <c r="C17" s="10"/>
      <c r="D17" s="3"/>
      <c r="E17" s="146"/>
      <c r="F17" s="146"/>
      <c r="G17" s="3"/>
      <c r="H17" s="146"/>
      <c r="I17" s="146"/>
      <c r="J17" s="3"/>
      <c r="K17" s="146"/>
      <c r="L17" s="146"/>
      <c r="M17" s="3"/>
      <c r="N17" s="146"/>
      <c r="O17" s="146"/>
      <c r="P17" s="3"/>
      <c r="Q17" s="146"/>
      <c r="R17" s="146"/>
      <c r="S17" s="3"/>
      <c r="T17" s="146"/>
      <c r="U17" s="146"/>
      <c r="V17" s="3"/>
      <c r="W17" s="146"/>
      <c r="X17" s="146"/>
      <c r="Y17" s="145"/>
      <c r="Z17" s="146"/>
      <c r="AA17" s="2"/>
      <c r="AB17" s="2"/>
      <c r="AC17" s="206"/>
      <c r="AD17" s="143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30" customHeight="1" x14ac:dyDescent="0.3">
      <c r="A18" s="339" t="s">
        <v>59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s="234" customFormat="1" ht="26.5" customHeight="1" x14ac:dyDescent="0.3">
      <c r="A19" s="299" t="s">
        <v>60</v>
      </c>
      <c r="B19" s="267" t="s">
        <v>19</v>
      </c>
      <c r="C19" s="295" t="s">
        <v>61</v>
      </c>
      <c r="D19" s="37"/>
      <c r="E19" s="38"/>
      <c r="F19" s="39"/>
      <c r="G19" s="37"/>
      <c r="H19" s="38"/>
      <c r="I19" s="39"/>
      <c r="J19" s="37"/>
      <c r="K19" s="38"/>
      <c r="L19" s="39"/>
      <c r="M19" s="37">
        <v>2</v>
      </c>
      <c r="N19" s="38">
        <v>0</v>
      </c>
      <c r="O19" s="39">
        <v>0</v>
      </c>
      <c r="P19" s="222"/>
      <c r="Q19" s="223"/>
      <c r="R19" s="223"/>
      <c r="S19" s="37"/>
      <c r="T19" s="38"/>
      <c r="U19" s="39"/>
      <c r="V19" s="37"/>
      <c r="W19" s="38"/>
      <c r="X19" s="39"/>
      <c r="Y19" s="250" t="s">
        <v>21</v>
      </c>
      <c r="Z19" s="250">
        <v>2</v>
      </c>
      <c r="AA19" s="283" t="s">
        <v>62</v>
      </c>
      <c r="AB19" s="283" t="s">
        <v>63</v>
      </c>
      <c r="AC19" s="352"/>
      <c r="AD19" s="329"/>
      <c r="AE19" s="235"/>
      <c r="AF19" s="244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</row>
    <row r="20" spans="1:49" s="234" customFormat="1" ht="26.5" customHeight="1" x14ac:dyDescent="0.3">
      <c r="A20" s="294" t="s">
        <v>54</v>
      </c>
      <c r="B20" s="250" t="s">
        <v>19</v>
      </c>
      <c r="C20" s="295" t="s">
        <v>64</v>
      </c>
      <c r="D20" s="37"/>
      <c r="E20" s="38"/>
      <c r="F20" s="39"/>
      <c r="G20" s="37"/>
      <c r="H20" s="38"/>
      <c r="I20" s="39"/>
      <c r="J20" s="37">
        <v>4</v>
      </c>
      <c r="K20" s="38">
        <v>0</v>
      </c>
      <c r="L20" s="39">
        <v>0</v>
      </c>
      <c r="M20" s="67"/>
      <c r="N20" s="69"/>
      <c r="O20" s="70"/>
      <c r="P20" s="222"/>
      <c r="Q20" s="223"/>
      <c r="R20" s="223"/>
      <c r="S20" s="37"/>
      <c r="T20" s="38"/>
      <c r="U20" s="39"/>
      <c r="V20" s="37"/>
      <c r="W20" s="38"/>
      <c r="X20" s="39"/>
      <c r="Y20" s="250" t="s">
        <v>21</v>
      </c>
      <c r="Z20" s="250">
        <v>5</v>
      </c>
      <c r="AA20" s="283" t="s">
        <v>329</v>
      </c>
      <c r="AB20" s="283" t="s">
        <v>65</v>
      </c>
      <c r="AC20" s="352"/>
      <c r="AD20" s="329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</row>
    <row r="21" spans="1:49" s="234" customFormat="1" ht="26.5" customHeight="1" x14ac:dyDescent="0.3">
      <c r="A21" s="245" t="s">
        <v>60</v>
      </c>
      <c r="B21" s="246" t="s">
        <v>19</v>
      </c>
      <c r="C21" s="263" t="s">
        <v>66</v>
      </c>
      <c r="D21" s="37"/>
      <c r="E21" s="38"/>
      <c r="F21" s="39"/>
      <c r="G21" s="37"/>
      <c r="H21" s="38"/>
      <c r="I21" s="39"/>
      <c r="J21" s="37"/>
      <c r="K21" s="38"/>
      <c r="L21" s="39"/>
      <c r="M21" s="67">
        <v>2</v>
      </c>
      <c r="N21" s="69">
        <v>0</v>
      </c>
      <c r="O21" s="70">
        <v>0</v>
      </c>
      <c r="P21" s="222"/>
      <c r="Q21" s="223"/>
      <c r="R21" s="223"/>
      <c r="S21" s="37"/>
      <c r="T21" s="38"/>
      <c r="U21" s="39"/>
      <c r="V21" s="37"/>
      <c r="W21" s="38"/>
      <c r="X21" s="39"/>
      <c r="Y21" s="247" t="s">
        <v>21</v>
      </c>
      <c r="Z21" s="247">
        <v>2</v>
      </c>
      <c r="AA21" s="283" t="s">
        <v>67</v>
      </c>
      <c r="AB21" s="248" t="s">
        <v>68</v>
      </c>
      <c r="AC21" s="353"/>
      <c r="AD21" s="329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</row>
    <row r="22" spans="1:49" s="234" customFormat="1" ht="26.5" customHeight="1" x14ac:dyDescent="0.3">
      <c r="A22" s="245" t="s">
        <v>69</v>
      </c>
      <c r="B22" s="246" t="s">
        <v>19</v>
      </c>
      <c r="C22" s="249" t="s">
        <v>70</v>
      </c>
      <c r="D22" s="37"/>
      <c r="E22" s="38"/>
      <c r="F22" s="39"/>
      <c r="G22" s="37"/>
      <c r="H22" s="38"/>
      <c r="I22" s="39"/>
      <c r="J22" s="37"/>
      <c r="K22" s="38"/>
      <c r="L22" s="39"/>
      <c r="M22" s="67"/>
      <c r="N22" s="69"/>
      <c r="O22" s="70"/>
      <c r="P22" s="37">
        <v>2</v>
      </c>
      <c r="Q22" s="38">
        <v>0</v>
      </c>
      <c r="R22" s="38">
        <v>0</v>
      </c>
      <c r="S22" s="37"/>
      <c r="T22" s="38"/>
      <c r="U22" s="39"/>
      <c r="V22" s="37"/>
      <c r="W22" s="38"/>
      <c r="X22" s="39"/>
      <c r="Y22" s="250" t="s">
        <v>21</v>
      </c>
      <c r="Z22" s="250">
        <v>2</v>
      </c>
      <c r="AA22" s="284" t="s">
        <v>71</v>
      </c>
      <c r="AB22" s="249" t="s">
        <v>72</v>
      </c>
      <c r="AC22" s="354"/>
      <c r="AD22" s="329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</row>
    <row r="23" spans="1:49" s="234" customFormat="1" ht="26.5" customHeight="1" x14ac:dyDescent="0.3">
      <c r="A23" s="255" t="s">
        <v>73</v>
      </c>
      <c r="B23" s="247" t="s">
        <v>19</v>
      </c>
      <c r="C23" s="263" t="s">
        <v>74</v>
      </c>
      <c r="D23" s="37"/>
      <c r="E23" s="38"/>
      <c r="F23" s="39"/>
      <c r="G23" s="37"/>
      <c r="H23" s="38"/>
      <c r="I23" s="39"/>
      <c r="J23" s="37"/>
      <c r="K23" s="38"/>
      <c r="L23" s="39"/>
      <c r="M23" s="67"/>
      <c r="N23" s="69"/>
      <c r="O23" s="70"/>
      <c r="P23" s="222"/>
      <c r="Q23" s="223"/>
      <c r="R23" s="223"/>
      <c r="S23" s="37"/>
      <c r="T23" s="38"/>
      <c r="U23" s="39"/>
      <c r="V23" s="37">
        <v>2</v>
      </c>
      <c r="W23" s="38">
        <v>0</v>
      </c>
      <c r="X23" s="39">
        <v>0</v>
      </c>
      <c r="Y23" s="247" t="s">
        <v>21</v>
      </c>
      <c r="Z23" s="247">
        <v>3</v>
      </c>
      <c r="AA23" s="248" t="s">
        <v>75</v>
      </c>
      <c r="AB23" s="283" t="s">
        <v>76</v>
      </c>
      <c r="AC23" s="352"/>
      <c r="AD23" s="329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</row>
    <row r="24" spans="1:49" s="217" customFormat="1" ht="26.5" customHeight="1" x14ac:dyDescent="0.3">
      <c r="A24" s="75" t="s">
        <v>18</v>
      </c>
      <c r="B24" s="56" t="s">
        <v>19</v>
      </c>
      <c r="C24" s="33" t="s">
        <v>77</v>
      </c>
      <c r="D24" s="37">
        <v>0</v>
      </c>
      <c r="E24" s="38">
        <v>3</v>
      </c>
      <c r="F24" s="39">
        <v>0</v>
      </c>
      <c r="G24" s="37"/>
      <c r="H24" s="38"/>
      <c r="I24" s="39"/>
      <c r="J24" s="37"/>
      <c r="K24" s="38"/>
      <c r="L24" s="39"/>
      <c r="M24" s="67"/>
      <c r="N24" s="69"/>
      <c r="O24" s="70"/>
      <c r="P24" s="222"/>
      <c r="Q24" s="223"/>
      <c r="R24" s="223"/>
      <c r="S24" s="37"/>
      <c r="T24" s="38"/>
      <c r="U24" s="39"/>
      <c r="V24" s="37"/>
      <c r="W24" s="38"/>
      <c r="X24" s="39"/>
      <c r="Y24" s="56" t="s">
        <v>16</v>
      </c>
      <c r="Z24" s="56">
        <v>2</v>
      </c>
      <c r="AA24" s="44" t="s">
        <v>78</v>
      </c>
      <c r="AB24" s="44" t="s">
        <v>79</v>
      </c>
      <c r="AC24" s="207"/>
      <c r="AD24" s="359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</row>
    <row r="25" spans="1:49" s="217" customFormat="1" ht="26.5" customHeight="1" x14ac:dyDescent="0.3">
      <c r="A25" s="75" t="s">
        <v>80</v>
      </c>
      <c r="B25" s="56" t="s">
        <v>81</v>
      </c>
      <c r="C25" s="33" t="s">
        <v>82</v>
      </c>
      <c r="D25" s="222"/>
      <c r="E25" s="223"/>
      <c r="F25" s="224"/>
      <c r="G25" s="37">
        <v>0</v>
      </c>
      <c r="H25" s="38">
        <v>2</v>
      </c>
      <c r="I25" s="39">
        <v>0</v>
      </c>
      <c r="J25" s="37"/>
      <c r="K25" s="38"/>
      <c r="L25" s="39"/>
      <c r="M25" s="37"/>
      <c r="N25" s="38"/>
      <c r="O25" s="39"/>
      <c r="P25" s="222"/>
      <c r="Q25" s="223"/>
      <c r="R25" s="223"/>
      <c r="S25" s="37"/>
      <c r="T25" s="38"/>
      <c r="U25" s="39"/>
      <c r="V25" s="37"/>
      <c r="W25" s="38"/>
      <c r="X25" s="39"/>
      <c r="Y25" s="56" t="s">
        <v>16</v>
      </c>
      <c r="Z25" s="56">
        <v>2</v>
      </c>
      <c r="AA25" s="44" t="s">
        <v>78</v>
      </c>
      <c r="AB25" s="44" t="s">
        <v>83</v>
      </c>
      <c r="AC25" s="207"/>
      <c r="AD25" s="359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</row>
    <row r="26" spans="1:49" s="237" customFormat="1" ht="26.5" customHeight="1" x14ac:dyDescent="0.3">
      <c r="A26" s="239" t="s">
        <v>80</v>
      </c>
      <c r="B26" s="239" t="s">
        <v>81</v>
      </c>
      <c r="C26" s="296" t="s">
        <v>84</v>
      </c>
      <c r="D26" s="222"/>
      <c r="E26" s="223"/>
      <c r="F26" s="224"/>
      <c r="G26" s="37">
        <v>2</v>
      </c>
      <c r="H26" s="38">
        <v>0</v>
      </c>
      <c r="I26" s="39">
        <v>0</v>
      </c>
      <c r="J26" s="37"/>
      <c r="K26" s="38"/>
      <c r="L26" s="39"/>
      <c r="M26" s="37"/>
      <c r="N26" s="38"/>
      <c r="O26" s="39"/>
      <c r="P26" s="222"/>
      <c r="Q26" s="223"/>
      <c r="R26" s="223"/>
      <c r="S26" s="37"/>
      <c r="T26" s="38"/>
      <c r="U26" s="39"/>
      <c r="V26" s="37"/>
      <c r="W26" s="38"/>
      <c r="X26" s="39"/>
      <c r="Y26" s="239" t="s">
        <v>21</v>
      </c>
      <c r="Z26" s="239">
        <v>2</v>
      </c>
      <c r="AA26" s="243" t="s">
        <v>85</v>
      </c>
      <c r="AB26" s="243" t="s">
        <v>86</v>
      </c>
      <c r="AC26" s="355"/>
      <c r="AD26" s="329" t="s">
        <v>87</v>
      </c>
      <c r="AE26" s="236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</row>
    <row r="27" spans="1:49" ht="26.5" customHeight="1" x14ac:dyDescent="0.3">
      <c r="A27" s="114" t="s">
        <v>88</v>
      </c>
      <c r="B27" s="101" t="s">
        <v>81</v>
      </c>
      <c r="C27" s="115" t="s">
        <v>89</v>
      </c>
      <c r="D27" s="117"/>
      <c r="E27" s="118"/>
      <c r="F27" s="119"/>
      <c r="G27" s="117"/>
      <c r="H27" s="118"/>
      <c r="I27" s="119"/>
      <c r="J27" s="117">
        <v>1</v>
      </c>
      <c r="K27" s="118">
        <v>0</v>
      </c>
      <c r="L27" s="119">
        <v>0</v>
      </c>
      <c r="M27" s="117"/>
      <c r="N27" s="118"/>
      <c r="O27" s="119"/>
      <c r="P27" s="117"/>
      <c r="Q27" s="118"/>
      <c r="R27" s="118"/>
      <c r="S27" s="123"/>
      <c r="T27" s="124"/>
      <c r="U27" s="125"/>
      <c r="V27" s="120"/>
      <c r="W27" s="121"/>
      <c r="X27" s="122"/>
      <c r="Y27" s="101" t="s">
        <v>16</v>
      </c>
      <c r="Z27" s="101">
        <v>1</v>
      </c>
      <c r="AA27" s="116" t="s">
        <v>90</v>
      </c>
      <c r="AB27" s="116" t="s">
        <v>91</v>
      </c>
      <c r="AC27" s="356"/>
      <c r="AD27" s="193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26.5" customHeight="1" x14ac:dyDescent="0.3">
      <c r="A28" s="66" t="s">
        <v>88</v>
      </c>
      <c r="B28" s="26" t="s">
        <v>81</v>
      </c>
      <c r="C28" s="24" t="s">
        <v>92</v>
      </c>
      <c r="D28" s="28"/>
      <c r="E28" s="29"/>
      <c r="F28" s="30"/>
      <c r="G28" s="28"/>
      <c r="H28" s="29"/>
      <c r="I28" s="30"/>
      <c r="J28" s="28">
        <v>2</v>
      </c>
      <c r="K28" s="29">
        <v>0</v>
      </c>
      <c r="L28" s="30">
        <v>0</v>
      </c>
      <c r="M28" s="28"/>
      <c r="N28" s="29"/>
      <c r="O28" s="30"/>
      <c r="P28" s="28"/>
      <c r="Q28" s="29"/>
      <c r="R28" s="29"/>
      <c r="S28" s="51"/>
      <c r="T28" s="31"/>
      <c r="U28" s="52"/>
      <c r="V28" s="28"/>
      <c r="W28" s="29"/>
      <c r="X28" s="30"/>
      <c r="Y28" s="26" t="s">
        <v>21</v>
      </c>
      <c r="Z28" s="26">
        <v>2</v>
      </c>
      <c r="AA28" s="25" t="s">
        <v>93</v>
      </c>
      <c r="AB28" s="25" t="s">
        <v>94</v>
      </c>
      <c r="AC28" s="357"/>
      <c r="AD28" s="360"/>
      <c r="AE28" s="1"/>
      <c r="AF28" s="216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26.5" customHeight="1" x14ac:dyDescent="0.3">
      <c r="A29" s="76" t="s">
        <v>95</v>
      </c>
      <c r="B29" s="28" t="s">
        <v>81</v>
      </c>
      <c r="C29" s="50" t="s">
        <v>96</v>
      </c>
      <c r="D29" s="28"/>
      <c r="E29" s="29"/>
      <c r="F29" s="30"/>
      <c r="G29" s="28"/>
      <c r="H29" s="29"/>
      <c r="I29" s="30"/>
      <c r="J29" s="28"/>
      <c r="K29" s="29"/>
      <c r="L29" s="30"/>
      <c r="M29" s="28">
        <v>1</v>
      </c>
      <c r="N29" s="29">
        <v>0</v>
      </c>
      <c r="O29" s="30">
        <v>0</v>
      </c>
      <c r="P29" s="28"/>
      <c r="Q29" s="29"/>
      <c r="R29" s="29"/>
      <c r="S29" s="51"/>
      <c r="T29" s="31"/>
      <c r="U29" s="52"/>
      <c r="V29" s="28"/>
      <c r="W29" s="29"/>
      <c r="X29" s="30"/>
      <c r="Y29" s="56" t="s">
        <v>21</v>
      </c>
      <c r="Z29" s="56">
        <v>2</v>
      </c>
      <c r="AA29" s="44" t="s">
        <v>97</v>
      </c>
      <c r="AB29" s="50" t="s">
        <v>98</v>
      </c>
      <c r="AC29" s="207"/>
      <c r="AD29" s="360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s="234" customFormat="1" ht="26.5" customHeight="1" x14ac:dyDescent="0.3">
      <c r="A30" s="255" t="s">
        <v>99</v>
      </c>
      <c r="B30" s="247" t="s">
        <v>81</v>
      </c>
      <c r="C30" s="263" t="s">
        <v>100</v>
      </c>
      <c r="D30" s="28"/>
      <c r="E30" s="29"/>
      <c r="F30" s="30"/>
      <c r="G30" s="28"/>
      <c r="H30" s="29"/>
      <c r="I30" s="30"/>
      <c r="J30" s="28"/>
      <c r="K30" s="29"/>
      <c r="L30" s="30"/>
      <c r="M30" s="28"/>
      <c r="N30" s="29"/>
      <c r="O30" s="30"/>
      <c r="P30" s="28">
        <v>2</v>
      </c>
      <c r="Q30" s="29">
        <v>0</v>
      </c>
      <c r="R30" s="29">
        <v>0</v>
      </c>
      <c r="S30" s="51"/>
      <c r="T30" s="31"/>
      <c r="U30" s="52"/>
      <c r="V30" s="28"/>
      <c r="W30" s="29"/>
      <c r="X30" s="30"/>
      <c r="Y30" s="247" t="s">
        <v>21</v>
      </c>
      <c r="Z30" s="247">
        <v>3</v>
      </c>
      <c r="AA30" s="297" t="s">
        <v>101</v>
      </c>
      <c r="AB30" s="248" t="s">
        <v>102</v>
      </c>
      <c r="AC30" s="274"/>
      <c r="AD30" s="329"/>
      <c r="AE30" s="298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</row>
    <row r="31" spans="1:49" s="234" customFormat="1" ht="26.5" customHeight="1" x14ac:dyDescent="0.3">
      <c r="A31" s="255" t="s">
        <v>103</v>
      </c>
      <c r="B31" s="247" t="s">
        <v>81</v>
      </c>
      <c r="C31" s="263" t="s">
        <v>104</v>
      </c>
      <c r="D31" s="28"/>
      <c r="E31" s="29"/>
      <c r="F31" s="30"/>
      <c r="G31" s="28"/>
      <c r="H31" s="29"/>
      <c r="I31" s="30"/>
      <c r="J31" s="28"/>
      <c r="K31" s="29"/>
      <c r="L31" s="30"/>
      <c r="M31" s="28"/>
      <c r="N31" s="29"/>
      <c r="O31" s="30"/>
      <c r="P31" s="28"/>
      <c r="Q31" s="29"/>
      <c r="R31" s="29"/>
      <c r="S31" s="51"/>
      <c r="T31" s="31"/>
      <c r="U31" s="52"/>
      <c r="V31" s="28">
        <v>1</v>
      </c>
      <c r="W31" s="29">
        <v>0</v>
      </c>
      <c r="X31" s="30">
        <v>0</v>
      </c>
      <c r="Y31" s="247" t="s">
        <v>16</v>
      </c>
      <c r="Z31" s="247">
        <v>1</v>
      </c>
      <c r="AA31" s="283" t="s">
        <v>78</v>
      </c>
      <c r="AB31" s="248" t="s">
        <v>105</v>
      </c>
      <c r="AC31" s="324"/>
      <c r="AD31" s="329"/>
      <c r="AE31" s="235"/>
      <c r="AF31" s="244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</row>
    <row r="32" spans="1:49" ht="26.5" customHeight="1" x14ac:dyDescent="0.3">
      <c r="A32" s="149" t="s">
        <v>103</v>
      </c>
      <c r="B32" s="150" t="s">
        <v>81</v>
      </c>
      <c r="C32" s="131" t="s">
        <v>106</v>
      </c>
      <c r="D32" s="132"/>
      <c r="E32" s="133"/>
      <c r="F32" s="134"/>
      <c r="G32" s="132"/>
      <c r="H32" s="133"/>
      <c r="I32" s="134"/>
      <c r="J32" s="132"/>
      <c r="K32" s="133"/>
      <c r="L32" s="134"/>
      <c r="M32" s="132"/>
      <c r="N32" s="133"/>
      <c r="O32" s="134"/>
      <c r="P32" s="77"/>
      <c r="Q32" s="78"/>
      <c r="R32" s="78"/>
      <c r="S32" s="135"/>
      <c r="T32" s="136"/>
      <c r="U32" s="137"/>
      <c r="V32" s="132">
        <v>2</v>
      </c>
      <c r="W32" s="133">
        <v>0</v>
      </c>
      <c r="X32" s="133">
        <v>1</v>
      </c>
      <c r="Y32" s="150" t="s">
        <v>16</v>
      </c>
      <c r="Z32" s="150">
        <v>3</v>
      </c>
      <c r="AA32" s="151" t="s">
        <v>107</v>
      </c>
      <c r="AB32" s="138" t="s">
        <v>108</v>
      </c>
      <c r="AC32" s="358"/>
      <c r="AD32" s="193"/>
      <c r="AE32" s="1"/>
      <c r="AF32" s="216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5" customHeight="1" x14ac:dyDescent="0.3">
      <c r="A33" s="152"/>
      <c r="B33" s="331" t="s">
        <v>57</v>
      </c>
      <c r="C33" s="332"/>
      <c r="D33" s="140">
        <f>SUMIF(A19:A32,"k1",Z19:Z32)</f>
        <v>2</v>
      </c>
      <c r="E33" s="141"/>
      <c r="F33" s="141"/>
      <c r="G33" s="140">
        <f>SUMIF(A19:A32,"k2",Z19:Z32)</f>
        <v>0</v>
      </c>
      <c r="H33" s="141"/>
      <c r="I33" s="141"/>
      <c r="J33" s="140">
        <f>SUMIF(A19:A32,"k3",Z19:Z32)</f>
        <v>5</v>
      </c>
      <c r="K33" s="141"/>
      <c r="L33" s="141"/>
      <c r="M33" s="140">
        <f>SUMIF(A19:A32,"k4",Z19:Z32)</f>
        <v>4</v>
      </c>
      <c r="N33" s="141"/>
      <c r="O33" s="141"/>
      <c r="P33" s="140">
        <f>SUMIF(A19:A32,"k5",Z19:Z32)</f>
        <v>2</v>
      </c>
      <c r="Q33" s="141"/>
      <c r="R33" s="141"/>
      <c r="S33" s="140">
        <f>SUMIF(A19:A32,"k6",Z19:Z32)</f>
        <v>0</v>
      </c>
      <c r="T33" s="141"/>
      <c r="U33" s="141"/>
      <c r="V33" s="140">
        <f>SUMIF(A19:A32,"k7",Z19:Z32)</f>
        <v>3</v>
      </c>
      <c r="W33" s="112"/>
      <c r="X33" s="112"/>
      <c r="Y33" s="111"/>
      <c r="Z33" s="142">
        <f t="shared" ref="Z33:Z34" si="1">SUM(D33:W33)</f>
        <v>16</v>
      </c>
      <c r="AA33" s="143"/>
      <c r="AB33" s="143"/>
      <c r="AC33" s="205"/>
      <c r="AD33" s="143"/>
      <c r="AE33" s="1"/>
      <c r="AF33" s="216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5" customHeight="1" x14ac:dyDescent="0.3">
      <c r="A34" s="3"/>
      <c r="B34" s="343" t="s">
        <v>109</v>
      </c>
      <c r="C34" s="334"/>
      <c r="D34" s="123">
        <f>SUMIF(A19:A32,"nk1",Z19:Z32)</f>
        <v>0</v>
      </c>
      <c r="E34" s="130"/>
      <c r="F34" s="130"/>
      <c r="G34" s="123">
        <f>SUMIF(A19:A32,"nk2",Z19:Z32)</f>
        <v>4</v>
      </c>
      <c r="H34" s="130"/>
      <c r="I34" s="130"/>
      <c r="J34" s="123">
        <f>SUMIF(A19:A32,"nk3",Z19:Z32)</f>
        <v>3</v>
      </c>
      <c r="K34" s="130"/>
      <c r="L34" s="130"/>
      <c r="M34" s="123">
        <f>SUMIF(A19:A32,"nk4",Z19:Z32)</f>
        <v>2</v>
      </c>
      <c r="N34" s="130"/>
      <c r="O34" s="130"/>
      <c r="P34" s="123">
        <f>SUMIF(A19:A32,"nk5",Z19:Z32)</f>
        <v>3</v>
      </c>
      <c r="Q34" s="130"/>
      <c r="R34" s="130"/>
      <c r="S34" s="123">
        <f>SUMIF(A19:A32,"nk6",Z19:Z32)</f>
        <v>0</v>
      </c>
      <c r="T34" s="130"/>
      <c r="U34" s="130"/>
      <c r="V34" s="123">
        <f>SUMIF(A19:A32,"nk7",Z19:Z32)</f>
        <v>4</v>
      </c>
      <c r="W34" s="124"/>
      <c r="X34" s="112"/>
      <c r="Y34" s="111"/>
      <c r="Z34" s="144">
        <f t="shared" si="1"/>
        <v>16</v>
      </c>
      <c r="AA34" s="2"/>
      <c r="AB34" s="2"/>
      <c r="AC34" s="206"/>
      <c r="AD34" s="143"/>
      <c r="AE34" s="1"/>
      <c r="AF34" s="21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24.75" customHeight="1" x14ac:dyDescent="0.3">
      <c r="A35" s="305"/>
      <c r="B35" s="306"/>
      <c r="C35" s="307"/>
      <c r="D35" s="305"/>
      <c r="E35" s="308"/>
      <c r="F35" s="308"/>
      <c r="G35" s="305"/>
      <c r="H35" s="308"/>
      <c r="I35" s="308"/>
      <c r="J35" s="305"/>
      <c r="K35" s="308"/>
      <c r="L35" s="308"/>
      <c r="M35" s="305"/>
      <c r="N35" s="308"/>
      <c r="O35" s="308"/>
      <c r="P35" s="305"/>
      <c r="Q35" s="308"/>
      <c r="R35" s="308"/>
      <c r="S35" s="305"/>
      <c r="T35" s="308"/>
      <c r="U35" s="308"/>
      <c r="V35" s="305"/>
      <c r="W35" s="305"/>
      <c r="X35" s="305"/>
      <c r="Y35" s="305"/>
      <c r="Z35" s="308"/>
      <c r="AA35" s="197"/>
      <c r="AB35" s="197"/>
      <c r="AC35" s="309"/>
      <c r="AD35" s="310"/>
      <c r="AE35" s="1"/>
      <c r="AF35" s="21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30" customHeight="1" x14ac:dyDescent="0.3">
      <c r="A36" s="404" t="s">
        <v>319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s="234" customFormat="1" ht="26.5" customHeight="1" x14ac:dyDescent="0.3">
      <c r="A37" s="294" t="s">
        <v>39</v>
      </c>
      <c r="B37" s="250" t="s">
        <v>19</v>
      </c>
      <c r="C37" s="295" t="s">
        <v>110</v>
      </c>
      <c r="D37" s="38"/>
      <c r="E37" s="38"/>
      <c r="F37" s="39"/>
      <c r="G37" s="37">
        <v>1</v>
      </c>
      <c r="H37" s="38">
        <v>0</v>
      </c>
      <c r="I37" s="39">
        <v>3</v>
      </c>
      <c r="J37" s="37"/>
      <c r="K37" s="38"/>
      <c r="L37" s="39"/>
      <c r="M37" s="37"/>
      <c r="N37" s="38"/>
      <c r="O37" s="39"/>
      <c r="P37" s="37"/>
      <c r="Q37" s="38"/>
      <c r="R37" s="39"/>
      <c r="S37" s="37"/>
      <c r="T37" s="38"/>
      <c r="U37" s="39"/>
      <c r="V37" s="37"/>
      <c r="W37" s="38"/>
      <c r="X37" s="39"/>
      <c r="Y37" s="250" t="s">
        <v>16</v>
      </c>
      <c r="Z37" s="250">
        <v>5</v>
      </c>
      <c r="AA37" s="283" t="s">
        <v>316</v>
      </c>
      <c r="AB37" s="283" t="s">
        <v>111</v>
      </c>
      <c r="AC37" s="373" t="s">
        <v>24</v>
      </c>
      <c r="AD37" s="400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</row>
    <row r="38" spans="1:49" s="234" customFormat="1" ht="35.25" customHeight="1" x14ac:dyDescent="0.3">
      <c r="A38" s="302" t="s">
        <v>54</v>
      </c>
      <c r="B38" s="247" t="s">
        <v>19</v>
      </c>
      <c r="C38" s="263" t="s">
        <v>112</v>
      </c>
      <c r="D38" s="29"/>
      <c r="E38" s="29"/>
      <c r="F38" s="30"/>
      <c r="G38" s="28"/>
      <c r="H38" s="29"/>
      <c r="I38" s="30"/>
      <c r="J38" s="28">
        <v>2</v>
      </c>
      <c r="K38" s="29">
        <v>0</v>
      </c>
      <c r="L38" s="30">
        <v>3</v>
      </c>
      <c r="M38" s="28"/>
      <c r="N38" s="29"/>
      <c r="O38" s="30"/>
      <c r="P38" s="28"/>
      <c r="Q38" s="29"/>
      <c r="R38" s="30"/>
      <c r="S38" s="28"/>
      <c r="T38" s="29"/>
      <c r="U38" s="30"/>
      <c r="V38" s="28"/>
      <c r="W38" s="29"/>
      <c r="X38" s="30"/>
      <c r="Y38" s="247" t="s">
        <v>21</v>
      </c>
      <c r="Z38" s="247">
        <v>5</v>
      </c>
      <c r="AA38" s="248" t="s">
        <v>113</v>
      </c>
      <c r="AB38" s="303" t="s">
        <v>114</v>
      </c>
      <c r="AC38" s="272" t="s">
        <v>317</v>
      </c>
      <c r="AD38" s="329"/>
    </row>
    <row r="39" spans="1:49" s="234" customFormat="1" ht="42" customHeight="1" x14ac:dyDescent="0.3">
      <c r="A39" s="255" t="s">
        <v>54</v>
      </c>
      <c r="B39" s="247" t="s">
        <v>19</v>
      </c>
      <c r="C39" s="263" t="s">
        <v>115</v>
      </c>
      <c r="D39" s="29"/>
      <c r="E39" s="29"/>
      <c r="F39" s="30"/>
      <c r="G39" s="28"/>
      <c r="H39" s="29"/>
      <c r="I39" s="30"/>
      <c r="J39" s="28">
        <v>2</v>
      </c>
      <c r="K39" s="29">
        <v>2</v>
      </c>
      <c r="L39" s="30">
        <v>0</v>
      </c>
      <c r="M39" s="28"/>
      <c r="N39" s="29"/>
      <c r="O39" s="30"/>
      <c r="P39" s="28"/>
      <c r="Q39" s="29"/>
      <c r="R39" s="30"/>
      <c r="S39" s="28"/>
      <c r="T39" s="29"/>
      <c r="U39" s="30"/>
      <c r="V39" s="28"/>
      <c r="W39" s="29"/>
      <c r="X39" s="30"/>
      <c r="Y39" s="247" t="s">
        <v>21</v>
      </c>
      <c r="Z39" s="247">
        <v>5</v>
      </c>
      <c r="AA39" s="248" t="s">
        <v>116</v>
      </c>
      <c r="AB39" s="248" t="s">
        <v>117</v>
      </c>
      <c r="AC39" s="272" t="s">
        <v>317</v>
      </c>
      <c r="AD39" s="329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</row>
    <row r="40" spans="1:49" s="234" customFormat="1" ht="26.5" customHeight="1" x14ac:dyDescent="0.3">
      <c r="A40" s="255" t="s">
        <v>60</v>
      </c>
      <c r="B40" s="247" t="s">
        <v>19</v>
      </c>
      <c r="C40" s="263" t="s">
        <v>118</v>
      </c>
      <c r="D40" s="29"/>
      <c r="E40" s="29"/>
      <c r="F40" s="30"/>
      <c r="G40" s="28"/>
      <c r="H40" s="29"/>
      <c r="I40" s="30"/>
      <c r="J40" s="28"/>
      <c r="K40" s="29"/>
      <c r="L40" s="30"/>
      <c r="M40" s="28">
        <v>2</v>
      </c>
      <c r="N40" s="29">
        <v>2</v>
      </c>
      <c r="O40" s="30">
        <v>0</v>
      </c>
      <c r="P40" s="28"/>
      <c r="Q40" s="29"/>
      <c r="R40" s="30"/>
      <c r="S40" s="28"/>
      <c r="T40" s="29"/>
      <c r="U40" s="30"/>
      <c r="V40" s="28"/>
      <c r="W40" s="29"/>
      <c r="X40" s="30"/>
      <c r="Y40" s="247" t="s">
        <v>21</v>
      </c>
      <c r="Z40" s="247">
        <v>5</v>
      </c>
      <c r="AA40" s="248" t="s">
        <v>119</v>
      </c>
      <c r="AB40" s="248" t="s">
        <v>120</v>
      </c>
      <c r="AC40" s="272" t="s">
        <v>115</v>
      </c>
      <c r="AD40" s="329"/>
    </row>
    <row r="41" spans="1:49" s="234" customFormat="1" ht="26.5" customHeight="1" x14ac:dyDescent="0.3">
      <c r="A41" s="255" t="s">
        <v>60</v>
      </c>
      <c r="B41" s="247" t="s">
        <v>19</v>
      </c>
      <c r="C41" s="263" t="s">
        <v>121</v>
      </c>
      <c r="D41" s="29"/>
      <c r="E41" s="29"/>
      <c r="F41" s="30"/>
      <c r="G41" s="28"/>
      <c r="H41" s="29"/>
      <c r="I41" s="30"/>
      <c r="J41" s="28"/>
      <c r="K41" s="29"/>
      <c r="L41" s="30"/>
      <c r="M41" s="28">
        <v>4</v>
      </c>
      <c r="N41" s="29">
        <v>1</v>
      </c>
      <c r="O41" s="30">
        <v>1</v>
      </c>
      <c r="P41" s="28"/>
      <c r="Q41" s="29"/>
      <c r="R41" s="30"/>
      <c r="S41" s="28"/>
      <c r="T41" s="29"/>
      <c r="U41" s="30"/>
      <c r="V41" s="28"/>
      <c r="W41" s="29"/>
      <c r="X41" s="30"/>
      <c r="Y41" s="247" t="s">
        <v>21</v>
      </c>
      <c r="Z41" s="247">
        <v>6</v>
      </c>
      <c r="AA41" s="304" t="s">
        <v>318</v>
      </c>
      <c r="AB41" s="303" t="s">
        <v>122</v>
      </c>
      <c r="AC41" s="272" t="s">
        <v>112</v>
      </c>
      <c r="AD41" s="361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</row>
    <row r="42" spans="1:49" s="234" customFormat="1" ht="26.5" customHeight="1" x14ac:dyDescent="0.3">
      <c r="A42" s="265" t="s">
        <v>69</v>
      </c>
      <c r="B42" s="266" t="s">
        <v>19</v>
      </c>
      <c r="C42" s="263" t="s">
        <v>123</v>
      </c>
      <c r="D42" s="29"/>
      <c r="E42" s="29"/>
      <c r="F42" s="30"/>
      <c r="G42" s="28"/>
      <c r="H42" s="29"/>
      <c r="I42" s="30"/>
      <c r="J42" s="28"/>
      <c r="K42" s="29"/>
      <c r="L42" s="30"/>
      <c r="M42" s="28"/>
      <c r="N42" s="29"/>
      <c r="O42" s="30"/>
      <c r="P42" s="28">
        <v>2</v>
      </c>
      <c r="Q42" s="29">
        <v>2</v>
      </c>
      <c r="R42" s="30">
        <v>0</v>
      </c>
      <c r="S42" s="28"/>
      <c r="T42" s="29"/>
      <c r="U42" s="30"/>
      <c r="V42" s="28"/>
      <c r="W42" s="29"/>
      <c r="X42" s="30"/>
      <c r="Y42" s="266" t="s">
        <v>21</v>
      </c>
      <c r="Z42" s="266">
        <v>5</v>
      </c>
      <c r="AA42" s="248" t="s">
        <v>116</v>
      </c>
      <c r="AB42" s="248" t="s">
        <v>124</v>
      </c>
      <c r="AC42" s="272" t="s">
        <v>118</v>
      </c>
      <c r="AD42" s="329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</row>
    <row r="43" spans="1:49" ht="15" customHeight="1" x14ac:dyDescent="0.3">
      <c r="A43" s="152"/>
      <c r="B43" s="331" t="s">
        <v>57</v>
      </c>
      <c r="C43" s="332"/>
      <c r="D43" s="140">
        <f>SUMIF(A37:A42,"k1",Z37:Z42)</f>
        <v>0</v>
      </c>
      <c r="E43" s="141"/>
      <c r="F43" s="141"/>
      <c r="G43" s="140">
        <f>SUMIF(A37:A42,"k2",Z37:Z42)</f>
        <v>5</v>
      </c>
      <c r="H43" s="141"/>
      <c r="I43" s="141"/>
      <c r="J43" s="140">
        <f>SUMIF(A37:A42,"k3",Z37:Z42)</f>
        <v>10</v>
      </c>
      <c r="K43" s="141"/>
      <c r="L43" s="141"/>
      <c r="M43" s="140">
        <f>SUMIF(A37:A42,"k4",Z37:Z42)</f>
        <v>11</v>
      </c>
      <c r="N43" s="141"/>
      <c r="O43" s="141"/>
      <c r="P43" s="140">
        <f>SUMIF(A37:A42,"k5",Z37:Z42)</f>
        <v>5</v>
      </c>
      <c r="Q43" s="141"/>
      <c r="R43" s="141"/>
      <c r="S43" s="140">
        <f>SUMIF(A37:A42,"k6",Z37:Z42)</f>
        <v>0</v>
      </c>
      <c r="T43" s="141"/>
      <c r="U43" s="141"/>
      <c r="V43" s="140">
        <f>SUMIF(A37:A42,"k7",Z37:Z42)</f>
        <v>0</v>
      </c>
      <c r="W43" s="112"/>
      <c r="X43" s="112"/>
      <c r="Y43" s="111"/>
      <c r="Z43" s="142">
        <f t="shared" ref="Z43:Z44" si="2">SUM(D43:W43)</f>
        <v>31</v>
      </c>
      <c r="AA43" s="165"/>
      <c r="AB43" s="143"/>
      <c r="AC43" s="208"/>
      <c r="AD43" s="143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5" customHeight="1" x14ac:dyDescent="0.3">
      <c r="A44" s="3"/>
      <c r="B44" s="333" t="s">
        <v>58</v>
      </c>
      <c r="C44" s="334"/>
      <c r="D44" s="123">
        <f>SUMIF(A37:A42,"nk1",Z37:Z42)</f>
        <v>0</v>
      </c>
      <c r="E44" s="130"/>
      <c r="F44" s="130"/>
      <c r="G44" s="123">
        <f>SUMIF(A37:A42,"nk2",Z37:Z42)</f>
        <v>0</v>
      </c>
      <c r="H44" s="130"/>
      <c r="I44" s="130"/>
      <c r="J44" s="123">
        <f>SUMIF(A37:A42,"nk3",Z37:Z42)</f>
        <v>0</v>
      </c>
      <c r="K44" s="130"/>
      <c r="L44" s="130"/>
      <c r="M44" s="123">
        <f>SUMIF(A37:A42,"nk4",Z37:Z42)</f>
        <v>0</v>
      </c>
      <c r="N44" s="130"/>
      <c r="O44" s="130"/>
      <c r="P44" s="123">
        <f>SUMIF(A37:A42,"nk5",Z37:Z42)</f>
        <v>0</v>
      </c>
      <c r="Q44" s="130"/>
      <c r="R44" s="130"/>
      <c r="S44" s="123">
        <f ca="1">SUMIF(A37:A42,"nk6",Z38:Z42)</f>
        <v>0</v>
      </c>
      <c r="T44" s="130"/>
      <c r="U44" s="130"/>
      <c r="V44" s="123">
        <f>SUMIF(A37:A42,"nk7",Z37:Z42)</f>
        <v>0</v>
      </c>
      <c r="W44" s="124"/>
      <c r="X44" s="112"/>
      <c r="Y44" s="111"/>
      <c r="Z44" s="144">
        <f t="shared" ca="1" si="2"/>
        <v>0</v>
      </c>
      <c r="AA44" s="166"/>
      <c r="AB44" s="2"/>
      <c r="AC44" s="209"/>
      <c r="AD44" s="143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25.5" customHeight="1" x14ac:dyDescent="0.3">
      <c r="A45" s="3"/>
      <c r="B45" s="3"/>
      <c r="C45" s="153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3"/>
      <c r="T45" s="3"/>
      <c r="U45" s="3"/>
      <c r="V45" s="167"/>
      <c r="W45" s="167"/>
      <c r="X45" s="167"/>
      <c r="Y45" s="3"/>
      <c r="Z45" s="3"/>
      <c r="AA45" s="2"/>
      <c r="AB45" s="2"/>
      <c r="AC45" s="206"/>
      <c r="AD45" s="59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30" customHeight="1" x14ac:dyDescent="0.3">
      <c r="A46" s="372" t="s">
        <v>320</v>
      </c>
      <c r="B46" s="336"/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6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49" s="234" customFormat="1" ht="26.5" customHeight="1" x14ac:dyDescent="0.3">
      <c r="A47" s="300" t="s">
        <v>18</v>
      </c>
      <c r="B47" s="292" t="s">
        <v>19</v>
      </c>
      <c r="C47" s="286" t="s">
        <v>129</v>
      </c>
      <c r="D47" s="289">
        <v>1</v>
      </c>
      <c r="E47" s="290">
        <v>0</v>
      </c>
      <c r="F47" s="291">
        <v>3</v>
      </c>
      <c r="G47" s="285"/>
      <c r="H47" s="287"/>
      <c r="I47" s="287"/>
      <c r="J47" s="285"/>
      <c r="K47" s="287"/>
      <c r="L47" s="288"/>
      <c r="M47" s="301"/>
      <c r="N47" s="301"/>
      <c r="O47" s="314"/>
      <c r="P47" s="285"/>
      <c r="Q47" s="287"/>
      <c r="R47" s="288"/>
      <c r="S47" s="285"/>
      <c r="T47" s="287"/>
      <c r="U47" s="288"/>
      <c r="V47" s="285"/>
      <c r="W47" s="287"/>
      <c r="X47" s="288"/>
      <c r="Y47" s="292" t="s">
        <v>21</v>
      </c>
      <c r="Z47" s="292">
        <v>5</v>
      </c>
      <c r="AA47" s="293" t="s">
        <v>130</v>
      </c>
      <c r="AB47" s="293" t="s">
        <v>131</v>
      </c>
      <c r="AC47" s="362"/>
      <c r="AD47" s="329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</row>
    <row r="48" spans="1:49" ht="26.5" customHeight="1" x14ac:dyDescent="0.3">
      <c r="A48" s="66" t="s">
        <v>39</v>
      </c>
      <c r="B48" s="129" t="s">
        <v>19</v>
      </c>
      <c r="C48" s="115" t="s">
        <v>132</v>
      </c>
      <c r="D48" s="121"/>
      <c r="E48" s="121"/>
      <c r="F48" s="122"/>
      <c r="G48" s="117">
        <v>0</v>
      </c>
      <c r="H48" s="118">
        <v>0</v>
      </c>
      <c r="I48" s="119">
        <v>2</v>
      </c>
      <c r="J48" s="120"/>
      <c r="K48" s="121"/>
      <c r="L48" s="122"/>
      <c r="M48" s="120"/>
      <c r="N48" s="121"/>
      <c r="O48" s="122"/>
      <c r="P48" s="120"/>
      <c r="Q48" s="121"/>
      <c r="R48" s="122"/>
      <c r="S48" s="120"/>
      <c r="T48" s="121"/>
      <c r="U48" s="122"/>
      <c r="V48" s="120"/>
      <c r="W48" s="121"/>
      <c r="X48" s="122"/>
      <c r="Y48" s="129" t="s">
        <v>16</v>
      </c>
      <c r="Z48" s="129">
        <v>2</v>
      </c>
      <c r="AA48" s="115" t="s">
        <v>133</v>
      </c>
      <c r="AB48" s="115" t="s">
        <v>134</v>
      </c>
      <c r="AC48" s="363" t="s">
        <v>135</v>
      </c>
      <c r="AD48" s="193"/>
      <c r="AE48" s="6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26.5" customHeight="1" x14ac:dyDescent="0.3">
      <c r="A49" s="114" t="s">
        <v>39</v>
      </c>
      <c r="B49" s="101" t="s">
        <v>19</v>
      </c>
      <c r="C49" s="115" t="s">
        <v>136</v>
      </c>
      <c r="D49" s="120"/>
      <c r="E49" s="121"/>
      <c r="F49" s="122"/>
      <c r="G49" s="123">
        <v>0</v>
      </c>
      <c r="H49" s="124">
        <v>0</v>
      </c>
      <c r="I49" s="125">
        <v>2</v>
      </c>
      <c r="J49" s="108"/>
      <c r="K49" s="109"/>
      <c r="L49" s="110"/>
      <c r="M49" s="120"/>
      <c r="N49" s="121"/>
      <c r="O49" s="121"/>
      <c r="P49" s="120"/>
      <c r="Q49" s="121"/>
      <c r="R49" s="122"/>
      <c r="S49" s="127"/>
      <c r="T49" s="127"/>
      <c r="U49" s="128"/>
      <c r="V49" s="120"/>
      <c r="W49" s="121"/>
      <c r="X49" s="122"/>
      <c r="Y49" s="129" t="s">
        <v>16</v>
      </c>
      <c r="Z49" s="129">
        <v>2</v>
      </c>
      <c r="AA49" s="116" t="s">
        <v>137</v>
      </c>
      <c r="AB49" s="116" t="s">
        <v>138</v>
      </c>
      <c r="AC49" s="364" t="s">
        <v>129</v>
      </c>
      <c r="AD49" s="369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26.5" customHeight="1" x14ac:dyDescent="0.3">
      <c r="A50" s="114" t="s">
        <v>54</v>
      </c>
      <c r="B50" s="101" t="s">
        <v>19</v>
      </c>
      <c r="C50" s="115" t="s">
        <v>139</v>
      </c>
      <c r="D50" s="120"/>
      <c r="E50" s="121"/>
      <c r="F50" s="122"/>
      <c r="G50" s="120"/>
      <c r="H50" s="121"/>
      <c r="I50" s="122"/>
      <c r="J50" s="123">
        <v>0</v>
      </c>
      <c r="K50" s="124">
        <v>0</v>
      </c>
      <c r="L50" s="125">
        <v>2</v>
      </c>
      <c r="M50" s="120"/>
      <c r="N50" s="121"/>
      <c r="O50" s="122"/>
      <c r="P50" s="108"/>
      <c r="Q50" s="109"/>
      <c r="R50" s="109"/>
      <c r="S50" s="120"/>
      <c r="T50" s="121"/>
      <c r="U50" s="122"/>
      <c r="V50" s="121"/>
      <c r="W50" s="121"/>
      <c r="X50" s="122"/>
      <c r="Y50" s="101" t="s">
        <v>16</v>
      </c>
      <c r="Z50" s="101">
        <v>2</v>
      </c>
      <c r="AA50" s="116" t="s">
        <v>130</v>
      </c>
      <c r="AB50" s="116" t="s">
        <v>140</v>
      </c>
      <c r="AC50" s="365" t="s">
        <v>136</v>
      </c>
      <c r="AD50" s="193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26.5" customHeight="1" x14ac:dyDescent="0.3">
      <c r="A51" s="102" t="s">
        <v>141</v>
      </c>
      <c r="B51" s="148" t="s">
        <v>81</v>
      </c>
      <c r="C51" s="98" t="s">
        <v>142</v>
      </c>
      <c r="D51" s="111">
        <v>0</v>
      </c>
      <c r="E51" s="112">
        <v>0</v>
      </c>
      <c r="F51" s="112">
        <v>2</v>
      </c>
      <c r="G51" s="111"/>
      <c r="H51" s="112"/>
      <c r="I51" s="112"/>
      <c r="J51" s="111"/>
      <c r="K51" s="112"/>
      <c r="L51" s="112"/>
      <c r="M51" s="111"/>
      <c r="N51" s="112"/>
      <c r="O51" s="112"/>
      <c r="P51" s="111"/>
      <c r="Q51" s="112"/>
      <c r="R51" s="112"/>
      <c r="S51" s="111"/>
      <c r="T51" s="112"/>
      <c r="U51" s="112"/>
      <c r="V51" s="111"/>
      <c r="W51" s="112"/>
      <c r="X51" s="112"/>
      <c r="Y51" s="103" t="s">
        <v>16</v>
      </c>
      <c r="Z51" s="103">
        <v>2</v>
      </c>
      <c r="AA51" s="80" t="s">
        <v>143</v>
      </c>
      <c r="AB51" s="98" t="s">
        <v>144</v>
      </c>
      <c r="AC51" s="366"/>
      <c r="AD51" s="370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s="217" customFormat="1" ht="26.5" customHeight="1" x14ac:dyDescent="0.3">
      <c r="A52" s="79" t="s">
        <v>88</v>
      </c>
      <c r="B52" s="32" t="s">
        <v>81</v>
      </c>
      <c r="C52" s="25" t="s">
        <v>145</v>
      </c>
      <c r="D52" s="198"/>
      <c r="E52" s="225"/>
      <c r="F52" s="226"/>
      <c r="G52" s="221"/>
      <c r="H52" s="227"/>
      <c r="I52" s="83"/>
      <c r="J52" s="28">
        <v>2</v>
      </c>
      <c r="K52" s="29">
        <v>0</v>
      </c>
      <c r="L52" s="30">
        <v>2</v>
      </c>
      <c r="M52" s="225"/>
      <c r="N52" s="225"/>
      <c r="O52" s="225"/>
      <c r="P52" s="198"/>
      <c r="Q52" s="225"/>
      <c r="R52" s="226"/>
      <c r="S52" s="198"/>
      <c r="T52" s="225"/>
      <c r="U52" s="226"/>
      <c r="V52" s="31"/>
      <c r="W52" s="31"/>
      <c r="X52" s="52"/>
      <c r="Y52" s="32" t="s">
        <v>21</v>
      </c>
      <c r="Z52" s="32">
        <v>4</v>
      </c>
      <c r="AA52" s="25" t="s">
        <v>146</v>
      </c>
      <c r="AB52" s="53" t="s">
        <v>147</v>
      </c>
      <c r="AC52" s="363" t="s">
        <v>148</v>
      </c>
      <c r="AD52" s="330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</row>
    <row r="53" spans="1:49" s="234" customFormat="1" ht="36" customHeight="1" x14ac:dyDescent="0.3">
      <c r="A53" s="255" t="s">
        <v>99</v>
      </c>
      <c r="B53" s="247" t="s">
        <v>81</v>
      </c>
      <c r="C53" s="263" t="s">
        <v>149</v>
      </c>
      <c r="D53" s="198"/>
      <c r="E53" s="225"/>
      <c r="F53" s="226"/>
      <c r="G53" s="221"/>
      <c r="H53" s="227"/>
      <c r="I53" s="83"/>
      <c r="J53" s="28"/>
      <c r="K53" s="29"/>
      <c r="L53" s="30"/>
      <c r="M53" s="225"/>
      <c r="N53" s="225"/>
      <c r="O53" s="225"/>
      <c r="P53" s="28">
        <v>2</v>
      </c>
      <c r="Q53" s="29">
        <v>1</v>
      </c>
      <c r="R53" s="30">
        <v>1</v>
      </c>
      <c r="S53" s="198"/>
      <c r="T53" s="225"/>
      <c r="U53" s="226"/>
      <c r="V53" s="31"/>
      <c r="W53" s="31"/>
      <c r="X53" s="52"/>
      <c r="Y53" s="247" t="s">
        <v>21</v>
      </c>
      <c r="Z53" s="247">
        <v>5</v>
      </c>
      <c r="AA53" s="263" t="s">
        <v>150</v>
      </c>
      <c r="AB53" s="303" t="s">
        <v>151</v>
      </c>
      <c r="AC53" s="272" t="s">
        <v>322</v>
      </c>
      <c r="AD53" s="329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</row>
    <row r="54" spans="1:49" s="234" customFormat="1" ht="37.5" customHeight="1" x14ac:dyDescent="0.3">
      <c r="A54" s="311" t="s">
        <v>152</v>
      </c>
      <c r="B54" s="312" t="s">
        <v>81</v>
      </c>
      <c r="C54" s="313" t="s">
        <v>153</v>
      </c>
      <c r="D54" s="198"/>
      <c r="E54" s="225"/>
      <c r="F54" s="226"/>
      <c r="G54" s="221"/>
      <c r="H54" s="227"/>
      <c r="I54" s="83"/>
      <c r="J54" s="28"/>
      <c r="K54" s="29"/>
      <c r="L54" s="30"/>
      <c r="M54" s="225"/>
      <c r="N54" s="225"/>
      <c r="O54" s="225"/>
      <c r="P54" s="198"/>
      <c r="Q54" s="225"/>
      <c r="R54" s="226"/>
      <c r="S54" s="28">
        <v>2</v>
      </c>
      <c r="T54" s="29">
        <v>0</v>
      </c>
      <c r="U54" s="30">
        <v>2</v>
      </c>
      <c r="V54" s="31"/>
      <c r="W54" s="31"/>
      <c r="X54" s="52"/>
      <c r="Y54" s="312" t="s">
        <v>21</v>
      </c>
      <c r="Z54" s="312">
        <v>4</v>
      </c>
      <c r="AA54" s="313" t="s">
        <v>150</v>
      </c>
      <c r="AB54" s="313" t="s">
        <v>154</v>
      </c>
      <c r="AC54" s="367" t="s">
        <v>321</v>
      </c>
      <c r="AD54" s="371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</row>
    <row r="55" spans="1:49" ht="26.5" customHeight="1" x14ac:dyDescent="0.3">
      <c r="A55" s="102" t="s">
        <v>152</v>
      </c>
      <c r="B55" s="103" t="s">
        <v>81</v>
      </c>
      <c r="C55" s="98" t="s">
        <v>155</v>
      </c>
      <c r="D55" s="105"/>
      <c r="E55" s="106"/>
      <c r="F55" s="107"/>
      <c r="G55" s="105"/>
      <c r="H55" s="106"/>
      <c r="I55" s="107"/>
      <c r="J55" s="106"/>
      <c r="K55" s="106"/>
      <c r="L55" s="107"/>
      <c r="M55" s="231"/>
      <c r="N55" s="232"/>
      <c r="O55" s="233"/>
      <c r="P55" s="106"/>
      <c r="Q55" s="106"/>
      <c r="R55" s="107"/>
      <c r="S55" s="105">
        <v>0</v>
      </c>
      <c r="T55" s="106">
        <v>0</v>
      </c>
      <c r="U55" s="107">
        <v>3</v>
      </c>
      <c r="V55" s="105"/>
      <c r="W55" s="106"/>
      <c r="X55" s="107"/>
      <c r="Y55" s="103" t="s">
        <v>16</v>
      </c>
      <c r="Z55" s="103">
        <v>4</v>
      </c>
      <c r="AA55" s="98" t="s">
        <v>156</v>
      </c>
      <c r="AB55" s="98" t="s">
        <v>157</v>
      </c>
      <c r="AC55" s="368" t="s">
        <v>158</v>
      </c>
      <c r="AD55" s="196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5" customHeight="1" x14ac:dyDescent="0.3">
      <c r="A56" s="169"/>
      <c r="B56" s="331" t="s">
        <v>57</v>
      </c>
      <c r="C56" s="332"/>
      <c r="D56" s="140">
        <f>SUMIF(A47:A55,"k1",Z47:Z55)</f>
        <v>5</v>
      </c>
      <c r="E56" s="141"/>
      <c r="F56" s="141"/>
      <c r="G56" s="140">
        <f>SUMIF(A47:A55,"k2",Z47:Z55)</f>
        <v>4</v>
      </c>
      <c r="H56" s="141"/>
      <c r="I56" s="141"/>
      <c r="J56" s="140">
        <f>SUMIF(A47:A55,"k3",Z47:Z55)</f>
        <v>2</v>
      </c>
      <c r="K56" s="141"/>
      <c r="L56" s="141"/>
      <c r="M56" s="140">
        <f>SUMIF(A47:A55,"k4",Z47:Z55)</f>
        <v>0</v>
      </c>
      <c r="N56" s="141"/>
      <c r="O56" s="141"/>
      <c r="P56" s="140">
        <f>SUMIF(A47:A55,"k5",Z47:Z55)</f>
        <v>0</v>
      </c>
      <c r="Q56" s="141"/>
      <c r="R56" s="141"/>
      <c r="S56" s="140">
        <f>SUMIF(A47:A55,"k6",Z47:Z55)</f>
        <v>0</v>
      </c>
      <c r="T56" s="141"/>
      <c r="U56" s="141"/>
      <c r="V56" s="140">
        <f>SUMIF(A47:A55,"k7",Z47:Z55)</f>
        <v>0</v>
      </c>
      <c r="W56" s="112"/>
      <c r="X56" s="112"/>
      <c r="Y56" s="111"/>
      <c r="Z56" s="142">
        <f t="shared" ref="Z56:Z57" si="3">SUM(D56:W56)</f>
        <v>11</v>
      </c>
      <c r="AA56" s="170"/>
      <c r="AB56" s="170"/>
      <c r="AC56" s="208"/>
      <c r="AD56" s="170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5" customHeight="1" x14ac:dyDescent="0.3">
      <c r="A57" s="145"/>
      <c r="B57" s="343" t="s">
        <v>109</v>
      </c>
      <c r="C57" s="334"/>
      <c r="D57" s="123">
        <f>SUMIF(A47:A55,"nk1",Z47:Z55)</f>
        <v>2</v>
      </c>
      <c r="E57" s="130"/>
      <c r="F57" s="130"/>
      <c r="G57" s="123">
        <f>SUMIF(A47:A55,"nk2",Z47:Z55)</f>
        <v>0</v>
      </c>
      <c r="H57" s="130"/>
      <c r="I57" s="130"/>
      <c r="J57" s="123">
        <f>SUMIF(A47:A55,"nk3",Z47:Z55)</f>
        <v>4</v>
      </c>
      <c r="K57" s="130"/>
      <c r="L57" s="130"/>
      <c r="M57" s="123">
        <f>SUMIF(A47:A55,"nk4",Z47:Z55)</f>
        <v>0</v>
      </c>
      <c r="N57" s="130"/>
      <c r="O57" s="130"/>
      <c r="P57" s="123">
        <f>SUMIF(A47:A55,"nk5",Z47:Z55)</f>
        <v>5</v>
      </c>
      <c r="Q57" s="130"/>
      <c r="R57" s="130"/>
      <c r="S57" s="123">
        <f>SUMIF(A47:A55,"nk6",Z47:Z55)</f>
        <v>8</v>
      </c>
      <c r="T57" s="130"/>
      <c r="U57" s="130"/>
      <c r="V57" s="123">
        <f>SUMIF(A47:A55,"nk7",Z47:Z55)</f>
        <v>0</v>
      </c>
      <c r="W57" s="124"/>
      <c r="X57" s="112"/>
      <c r="Y57" s="111"/>
      <c r="Z57" s="144">
        <f t="shared" si="3"/>
        <v>19</v>
      </c>
      <c r="AA57" s="153"/>
      <c r="AB57" s="153"/>
      <c r="AC57" s="209"/>
      <c r="AD57" s="170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25.5" customHeight="1" x14ac:dyDescent="0.3">
      <c r="A58" s="3"/>
      <c r="B58" s="3"/>
      <c r="C58" s="153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3"/>
      <c r="Q58" s="3"/>
      <c r="R58" s="3"/>
      <c r="S58" s="167"/>
      <c r="T58" s="167"/>
      <c r="U58" s="167"/>
      <c r="V58" s="167"/>
      <c r="W58" s="167"/>
      <c r="X58" s="167"/>
      <c r="Y58" s="3"/>
      <c r="Z58" s="3"/>
      <c r="AA58" s="153"/>
      <c r="AB58" s="1"/>
      <c r="AC58" s="210"/>
      <c r="AD58" s="59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30" customHeight="1" x14ac:dyDescent="0.3">
      <c r="A59" s="339" t="s">
        <v>159</v>
      </c>
      <c r="B59" s="336"/>
      <c r="C59" s="336"/>
      <c r="D59" s="336"/>
      <c r="E59" s="33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1:49" s="234" customFormat="1" ht="36" customHeight="1" x14ac:dyDescent="0.3">
      <c r="A60" s="294" t="s">
        <v>69</v>
      </c>
      <c r="B60" s="250" t="s">
        <v>19</v>
      </c>
      <c r="C60" s="297" t="s">
        <v>160</v>
      </c>
      <c r="D60" s="37"/>
      <c r="E60" s="38"/>
      <c r="F60" s="39"/>
      <c r="G60" s="38"/>
      <c r="H60" s="38"/>
      <c r="I60" s="39"/>
      <c r="J60" s="40"/>
      <c r="K60" s="41"/>
      <c r="L60" s="42"/>
      <c r="M60" s="37"/>
      <c r="N60" s="38"/>
      <c r="O60" s="39"/>
      <c r="P60" s="38">
        <v>3</v>
      </c>
      <c r="Q60" s="38">
        <v>0</v>
      </c>
      <c r="R60" s="39">
        <v>0</v>
      </c>
      <c r="S60" s="38"/>
      <c r="T60" s="38"/>
      <c r="U60" s="39"/>
      <c r="V60" s="37"/>
      <c r="W60" s="38"/>
      <c r="X60" s="39"/>
      <c r="Y60" s="250" t="s">
        <v>21</v>
      </c>
      <c r="Z60" s="250">
        <v>4</v>
      </c>
      <c r="AA60" s="283" t="s">
        <v>161</v>
      </c>
      <c r="AB60" s="283" t="s">
        <v>162</v>
      </c>
      <c r="AC60" s="373" t="s">
        <v>325</v>
      </c>
      <c r="AD60" s="400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</row>
    <row r="61" spans="1:49" s="217" customFormat="1" ht="26.5" customHeight="1" x14ac:dyDescent="0.3">
      <c r="A61" s="81" t="s">
        <v>54</v>
      </c>
      <c r="B61" s="43" t="s">
        <v>19</v>
      </c>
      <c r="C61" s="33" t="s">
        <v>163</v>
      </c>
      <c r="D61" s="34"/>
      <c r="E61" s="35"/>
      <c r="F61" s="36"/>
      <c r="G61" s="37"/>
      <c r="H61" s="38"/>
      <c r="I61" s="39"/>
      <c r="J61" s="40">
        <v>2</v>
      </c>
      <c r="K61" s="41">
        <v>2</v>
      </c>
      <c r="L61" s="42">
        <v>0</v>
      </c>
      <c r="M61" s="28"/>
      <c r="N61" s="29"/>
      <c r="O61" s="30"/>
      <c r="P61" s="38"/>
      <c r="Q61" s="38"/>
      <c r="R61" s="39"/>
      <c r="S61" s="38"/>
      <c r="T61" s="38"/>
      <c r="U61" s="39"/>
      <c r="V61" s="37"/>
      <c r="W61" s="38"/>
      <c r="X61" s="39"/>
      <c r="Y61" s="43" t="s">
        <v>21</v>
      </c>
      <c r="Z61" s="43">
        <v>5</v>
      </c>
      <c r="AA61" s="44" t="s">
        <v>164</v>
      </c>
      <c r="AB61" s="44" t="s">
        <v>165</v>
      </c>
      <c r="AC61" s="374" t="s">
        <v>40</v>
      </c>
      <c r="AD61" s="360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</row>
    <row r="62" spans="1:49" s="217" customFormat="1" ht="26.5" customHeight="1" x14ac:dyDescent="0.3">
      <c r="A62" s="79" t="s">
        <v>60</v>
      </c>
      <c r="B62" s="32" t="s">
        <v>19</v>
      </c>
      <c r="C62" s="24" t="s">
        <v>166</v>
      </c>
      <c r="D62" s="28"/>
      <c r="E62" s="29"/>
      <c r="F62" s="30"/>
      <c r="G62" s="45"/>
      <c r="H62" s="45"/>
      <c r="I62" s="46"/>
      <c r="J62" s="28"/>
      <c r="K62" s="29"/>
      <c r="L62" s="30"/>
      <c r="M62" s="47">
        <v>2</v>
      </c>
      <c r="N62" s="48">
        <v>2</v>
      </c>
      <c r="O62" s="49">
        <v>0</v>
      </c>
      <c r="P62" s="29"/>
      <c r="Q62" s="29"/>
      <c r="R62" s="30"/>
      <c r="S62" s="28"/>
      <c r="T62" s="29"/>
      <c r="U62" s="30"/>
      <c r="V62" s="28"/>
      <c r="W62" s="29"/>
      <c r="X62" s="30"/>
      <c r="Y62" s="32" t="s">
        <v>21</v>
      </c>
      <c r="Z62" s="32">
        <v>5</v>
      </c>
      <c r="AA62" s="44" t="s">
        <v>164</v>
      </c>
      <c r="AB62" s="25" t="s">
        <v>167</v>
      </c>
      <c r="AC62" s="363" t="s">
        <v>168</v>
      </c>
      <c r="AD62" s="360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</row>
    <row r="63" spans="1:49" s="217" customFormat="1" ht="26.5" customHeight="1" x14ac:dyDescent="0.3">
      <c r="A63" s="66" t="s">
        <v>60</v>
      </c>
      <c r="B63" s="26" t="s">
        <v>19</v>
      </c>
      <c r="C63" s="24" t="s">
        <v>169</v>
      </c>
      <c r="D63" s="28"/>
      <c r="E63" s="29"/>
      <c r="F63" s="30"/>
      <c r="G63" s="28"/>
      <c r="H63" s="29"/>
      <c r="I63" s="30"/>
      <c r="J63" s="29"/>
      <c r="K63" s="29"/>
      <c r="L63" s="30"/>
      <c r="M63" s="28">
        <v>1</v>
      </c>
      <c r="N63" s="31">
        <v>0</v>
      </c>
      <c r="O63" s="30">
        <v>2</v>
      </c>
      <c r="P63" s="29"/>
      <c r="Q63" s="29"/>
      <c r="R63" s="30"/>
      <c r="S63" s="28"/>
      <c r="T63" s="29"/>
      <c r="U63" s="30"/>
      <c r="V63" s="28"/>
      <c r="W63" s="29"/>
      <c r="X63" s="30"/>
      <c r="Y63" s="26" t="s">
        <v>16</v>
      </c>
      <c r="Z63" s="26">
        <v>3</v>
      </c>
      <c r="AA63" s="25" t="s">
        <v>170</v>
      </c>
      <c r="AB63" s="25" t="s">
        <v>171</v>
      </c>
      <c r="AC63" s="363" t="s">
        <v>168</v>
      </c>
      <c r="AD63" s="360"/>
    </row>
    <row r="64" spans="1:49" s="237" customFormat="1" ht="26.5" customHeight="1" x14ac:dyDescent="0.3">
      <c r="A64" s="238" t="s">
        <v>69</v>
      </c>
      <c r="B64" s="239" t="s">
        <v>19</v>
      </c>
      <c r="C64" s="240" t="s">
        <v>172</v>
      </c>
      <c r="D64" s="28"/>
      <c r="E64" s="29"/>
      <c r="F64" s="30"/>
      <c r="G64" s="28"/>
      <c r="H64" s="29"/>
      <c r="I64" s="30"/>
      <c r="J64" s="29"/>
      <c r="K64" s="29"/>
      <c r="L64" s="30"/>
      <c r="M64" s="28"/>
      <c r="N64" s="31"/>
      <c r="O64" s="30"/>
      <c r="P64" s="29">
        <v>1</v>
      </c>
      <c r="Q64" s="29">
        <v>0</v>
      </c>
      <c r="R64" s="30">
        <v>3</v>
      </c>
      <c r="S64" s="28"/>
      <c r="T64" s="29"/>
      <c r="U64" s="30"/>
      <c r="V64" s="28"/>
      <c r="W64" s="29"/>
      <c r="X64" s="30"/>
      <c r="Y64" s="241" t="s">
        <v>16</v>
      </c>
      <c r="Z64" s="242">
        <v>4</v>
      </c>
      <c r="AA64" s="243" t="s">
        <v>173</v>
      </c>
      <c r="AB64" s="243" t="s">
        <v>174</v>
      </c>
      <c r="AC64" s="375" t="s">
        <v>169</v>
      </c>
      <c r="AD64" s="376"/>
    </row>
    <row r="65" spans="1:49" s="217" customFormat="1" ht="26.5" customHeight="1" x14ac:dyDescent="0.3">
      <c r="A65" s="66" t="s">
        <v>152</v>
      </c>
      <c r="B65" s="26" t="s">
        <v>81</v>
      </c>
      <c r="C65" s="50" t="s">
        <v>175</v>
      </c>
      <c r="D65" s="28"/>
      <c r="E65" s="29"/>
      <c r="F65" s="30"/>
      <c r="G65" s="28"/>
      <c r="H65" s="29"/>
      <c r="I65" s="30"/>
      <c r="J65" s="28"/>
      <c r="K65" s="29"/>
      <c r="L65" s="30"/>
      <c r="M65" s="28"/>
      <c r="N65" s="29"/>
      <c r="O65" s="30"/>
      <c r="P65" s="28"/>
      <c r="Q65" s="29"/>
      <c r="R65" s="29"/>
      <c r="S65" s="28">
        <v>2</v>
      </c>
      <c r="T65" s="31">
        <v>0</v>
      </c>
      <c r="U65" s="52">
        <v>0</v>
      </c>
      <c r="V65" s="28"/>
      <c r="W65" s="29"/>
      <c r="X65" s="30"/>
      <c r="Y65" s="31" t="s">
        <v>21</v>
      </c>
      <c r="Z65" s="51">
        <v>2</v>
      </c>
      <c r="AA65" s="25" t="s">
        <v>176</v>
      </c>
      <c r="AB65" s="25" t="s">
        <v>177</v>
      </c>
      <c r="AC65" s="363" t="s">
        <v>166</v>
      </c>
      <c r="AD65" s="377"/>
    </row>
    <row r="66" spans="1:49" s="217" customFormat="1" ht="26.5" customHeight="1" x14ac:dyDescent="0.3">
      <c r="A66" s="66" t="s">
        <v>152</v>
      </c>
      <c r="B66" s="26" t="s">
        <v>81</v>
      </c>
      <c r="C66" s="24" t="s">
        <v>178</v>
      </c>
      <c r="D66" s="28"/>
      <c r="E66" s="29"/>
      <c r="F66" s="30"/>
      <c r="G66" s="28"/>
      <c r="H66" s="29"/>
      <c r="I66" s="30"/>
      <c r="J66" s="28"/>
      <c r="K66" s="29"/>
      <c r="L66" s="30"/>
      <c r="M66" s="28"/>
      <c r="N66" s="29"/>
      <c r="O66" s="30"/>
      <c r="P66" s="28"/>
      <c r="Q66" s="29"/>
      <c r="R66" s="29"/>
      <c r="S66" s="51">
        <v>2</v>
      </c>
      <c r="T66" s="31">
        <v>0</v>
      </c>
      <c r="U66" s="52">
        <v>0</v>
      </c>
      <c r="V66" s="82"/>
      <c r="W66" s="82"/>
      <c r="X66" s="83"/>
      <c r="Y66" s="52" t="s">
        <v>21</v>
      </c>
      <c r="Z66" s="26">
        <v>2</v>
      </c>
      <c r="AA66" s="25" t="s">
        <v>41</v>
      </c>
      <c r="AB66" s="25" t="s">
        <v>179</v>
      </c>
      <c r="AC66" s="363" t="s">
        <v>166</v>
      </c>
      <c r="AD66" s="377"/>
    </row>
    <row r="67" spans="1:49" s="217" customFormat="1" ht="26.5" customHeight="1" x14ac:dyDescent="0.3">
      <c r="A67" s="66" t="s">
        <v>103</v>
      </c>
      <c r="B67" s="26" t="s">
        <v>81</v>
      </c>
      <c r="C67" s="24" t="s">
        <v>180</v>
      </c>
      <c r="D67" s="28"/>
      <c r="E67" s="29"/>
      <c r="F67" s="30"/>
      <c r="G67" s="28"/>
      <c r="H67" s="29"/>
      <c r="I67" s="30"/>
      <c r="J67" s="28"/>
      <c r="K67" s="29"/>
      <c r="L67" s="30"/>
      <c r="M67" s="28"/>
      <c r="N67" s="29"/>
      <c r="O67" s="30"/>
      <c r="P67" s="28"/>
      <c r="Q67" s="29"/>
      <c r="R67" s="29"/>
      <c r="S67" s="28"/>
      <c r="T67" s="29"/>
      <c r="U67" s="30"/>
      <c r="V67" s="51">
        <v>1</v>
      </c>
      <c r="W67" s="31">
        <v>1</v>
      </c>
      <c r="X67" s="52">
        <v>0</v>
      </c>
      <c r="Y67" s="52" t="s">
        <v>21</v>
      </c>
      <c r="Z67" s="26">
        <v>3</v>
      </c>
      <c r="AA67" s="25" t="s">
        <v>41</v>
      </c>
      <c r="AB67" s="25" t="s">
        <v>181</v>
      </c>
      <c r="AC67" s="363" t="s">
        <v>178</v>
      </c>
      <c r="AD67" s="377"/>
    </row>
    <row r="68" spans="1:49" ht="15" customHeight="1" x14ac:dyDescent="0.3">
      <c r="A68" s="152"/>
      <c r="B68" s="344" t="s">
        <v>57</v>
      </c>
      <c r="C68" s="345"/>
      <c r="D68" s="140">
        <f>SUMIF(A60:A67,"k1",Z60:Z67)</f>
        <v>0</v>
      </c>
      <c r="E68" s="171"/>
      <c r="F68" s="171"/>
      <c r="G68" s="140">
        <f>SUMIF(A60:A67,"k2",Z60:Z67)</f>
        <v>0</v>
      </c>
      <c r="H68" s="171"/>
      <c r="I68" s="171"/>
      <c r="J68" s="140">
        <f>SUMIF(A60:A67,"k3",Z60:Z67)</f>
        <v>5</v>
      </c>
      <c r="K68" s="171"/>
      <c r="L68" s="171"/>
      <c r="M68" s="140">
        <f>SUMIF(A60:A67,"k4",Z60:Z67)</f>
        <v>8</v>
      </c>
      <c r="N68" s="171"/>
      <c r="O68" s="171"/>
      <c r="P68" s="140">
        <f>SUMIF(A60:A67,"k5",Z60:Z67)</f>
        <v>8</v>
      </c>
      <c r="Q68" s="171"/>
      <c r="R68" s="171"/>
      <c r="S68" s="140">
        <f>SUMIF(A60:A67,"k6",Z60:Z67)</f>
        <v>0</v>
      </c>
      <c r="T68" s="171"/>
      <c r="U68" s="171"/>
      <c r="V68" s="140">
        <f>SUMIF(A60:A67,"k7",Z60:Z67)</f>
        <v>0</v>
      </c>
      <c r="W68" s="152"/>
      <c r="X68" s="152"/>
      <c r="Y68" s="140"/>
      <c r="Z68" s="172">
        <f t="shared" ref="Z68:Z69" si="4">SUM(D68:W68)</f>
        <v>21</v>
      </c>
      <c r="AA68" s="165"/>
      <c r="AB68" s="143"/>
      <c r="AC68" s="208"/>
      <c r="AD68" s="143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5" customHeight="1" x14ac:dyDescent="0.3">
      <c r="A69" s="3"/>
      <c r="B69" s="346" t="s">
        <v>58</v>
      </c>
      <c r="C69" s="347"/>
      <c r="D69" s="173">
        <f>SUMIF(A60:A67,"nk1",Z60:Z67)</f>
        <v>0</v>
      </c>
      <c r="E69" s="174"/>
      <c r="F69" s="174"/>
      <c r="G69" s="173">
        <f>SUMIF(A60:A67,"nk2",Z60:Z67)</f>
        <v>0</v>
      </c>
      <c r="H69" s="174"/>
      <c r="I69" s="174"/>
      <c r="J69" s="173">
        <f>SUMIF(A60:A67,"nk3",Z60:Z67)</f>
        <v>0</v>
      </c>
      <c r="K69" s="174"/>
      <c r="L69" s="174"/>
      <c r="M69" s="173">
        <f>SUMIF(A60:A67,"nk4",Z60:Z67)</f>
        <v>0</v>
      </c>
      <c r="N69" s="174"/>
      <c r="O69" s="174"/>
      <c r="P69" s="173">
        <f>SUMIF(A60:A67,"nk5",Z60:Z67)</f>
        <v>0</v>
      </c>
      <c r="Q69" s="174"/>
      <c r="R69" s="174"/>
      <c r="S69" s="173">
        <f>SUMIF(A60:A67,"nk6",Z60:Z67)</f>
        <v>4</v>
      </c>
      <c r="T69" s="174"/>
      <c r="U69" s="174"/>
      <c r="V69" s="173">
        <f>SUMIF(A60:A67,"nk7",Z60:Z67)</f>
        <v>3</v>
      </c>
      <c r="W69" s="175"/>
      <c r="X69" s="175"/>
      <c r="Y69" s="173"/>
      <c r="Z69" s="176">
        <f t="shared" si="4"/>
        <v>7</v>
      </c>
      <c r="AA69" s="166"/>
      <c r="AB69" s="2"/>
      <c r="AC69" s="209"/>
      <c r="AD69" s="143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25.5" customHeight="1" x14ac:dyDescent="0.3">
      <c r="A70" s="3"/>
      <c r="B70" s="3"/>
      <c r="C70" s="153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3"/>
      <c r="T70" s="3"/>
      <c r="U70" s="3"/>
      <c r="V70" s="167"/>
      <c r="W70" s="167"/>
      <c r="X70" s="167"/>
      <c r="Y70" s="3"/>
      <c r="Z70" s="3"/>
      <c r="AA70" s="2"/>
      <c r="AB70" s="2"/>
      <c r="AC70" s="206"/>
      <c r="AD70" s="59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30" customHeight="1" x14ac:dyDescent="0.3">
      <c r="A71" s="340" t="s">
        <v>182</v>
      </c>
      <c r="B71" s="341"/>
      <c r="C71" s="341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341"/>
      <c r="Q71" s="341"/>
      <c r="R71" s="341"/>
      <c r="S71" s="341"/>
      <c r="T71" s="341"/>
      <c r="U71" s="341"/>
      <c r="V71" s="341"/>
      <c r="W71" s="341"/>
      <c r="X71" s="341"/>
      <c r="Y71" s="341"/>
      <c r="Z71" s="341"/>
      <c r="AA71" s="341"/>
      <c r="AB71" s="341"/>
      <c r="AC71" s="341"/>
      <c r="AD71" s="34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s="234" customFormat="1" ht="60" customHeight="1" x14ac:dyDescent="0.3">
      <c r="A72" s="294" t="s">
        <v>60</v>
      </c>
      <c r="B72" s="250" t="s">
        <v>19</v>
      </c>
      <c r="C72" s="295" t="s">
        <v>183</v>
      </c>
      <c r="D72" s="180"/>
      <c r="E72" s="181"/>
      <c r="F72" s="181"/>
      <c r="G72" s="180"/>
      <c r="H72" s="181"/>
      <c r="I72" s="181"/>
      <c r="J72" s="180"/>
      <c r="K72" s="181"/>
      <c r="L72" s="181"/>
      <c r="M72" s="180">
        <v>2</v>
      </c>
      <c r="N72" s="181">
        <v>0</v>
      </c>
      <c r="O72" s="181">
        <v>2</v>
      </c>
      <c r="P72" s="180"/>
      <c r="Q72" s="181"/>
      <c r="R72" s="181"/>
      <c r="S72" s="180"/>
      <c r="T72" s="181"/>
      <c r="U72" s="181"/>
      <c r="V72" s="180"/>
      <c r="W72" s="181"/>
      <c r="X72" s="181"/>
      <c r="Y72" s="250" t="s">
        <v>21</v>
      </c>
      <c r="Z72" s="250">
        <v>5</v>
      </c>
      <c r="AA72" s="283" t="s">
        <v>184</v>
      </c>
      <c r="AB72" s="283" t="s">
        <v>185</v>
      </c>
      <c r="AC72" s="259" t="s">
        <v>326</v>
      </c>
      <c r="AD72" s="403"/>
    </row>
    <row r="73" spans="1:49" ht="26.5" customHeight="1" x14ac:dyDescent="0.3">
      <c r="A73" s="178" t="s">
        <v>69</v>
      </c>
      <c r="B73" s="179" t="s">
        <v>19</v>
      </c>
      <c r="C73" s="168" t="s">
        <v>186</v>
      </c>
      <c r="D73" s="180"/>
      <c r="E73" s="181"/>
      <c r="F73" s="181"/>
      <c r="G73" s="180"/>
      <c r="H73" s="181"/>
      <c r="I73" s="181"/>
      <c r="J73" s="180"/>
      <c r="K73" s="181"/>
      <c r="L73" s="181"/>
      <c r="M73" s="180"/>
      <c r="N73" s="181"/>
      <c r="O73" s="181"/>
      <c r="P73" s="180">
        <v>2</v>
      </c>
      <c r="Q73" s="181">
        <v>2</v>
      </c>
      <c r="R73" s="181">
        <v>0</v>
      </c>
      <c r="S73" s="180"/>
      <c r="T73" s="181"/>
      <c r="U73" s="181"/>
      <c r="V73" s="180"/>
      <c r="W73" s="181"/>
      <c r="X73" s="181"/>
      <c r="Y73" s="180" t="s">
        <v>21</v>
      </c>
      <c r="Z73" s="180">
        <v>5</v>
      </c>
      <c r="AA73" s="182" t="s">
        <v>187</v>
      </c>
      <c r="AB73" s="90" t="s">
        <v>188</v>
      </c>
      <c r="AC73" s="392" t="s">
        <v>189</v>
      </c>
      <c r="AD73" s="369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5" customHeight="1" x14ac:dyDescent="0.3">
      <c r="A74" s="152"/>
      <c r="B74" s="331" t="s">
        <v>57</v>
      </c>
      <c r="C74" s="332"/>
      <c r="D74" s="140">
        <f>SUMIF(A72:A73,"k1",Z72:Z73)</f>
        <v>0</v>
      </c>
      <c r="E74" s="141"/>
      <c r="F74" s="141"/>
      <c r="G74" s="140">
        <f>SUMIF(A72:A73,"k2",Z72:Z73)</f>
        <v>0</v>
      </c>
      <c r="H74" s="141"/>
      <c r="I74" s="141"/>
      <c r="J74" s="140">
        <f>SUMIF(A72:A73,"k3",Z72:Z73)</f>
        <v>0</v>
      </c>
      <c r="K74" s="141"/>
      <c r="L74" s="141"/>
      <c r="M74" s="140">
        <f>SUMIF(A72:A73,"k4",Z72:Z73)</f>
        <v>5</v>
      </c>
      <c r="N74" s="141"/>
      <c r="O74" s="141"/>
      <c r="P74" s="140">
        <f>SUMIF(A72:A73,"k5",Z72:Z73)</f>
        <v>5</v>
      </c>
      <c r="Q74" s="141"/>
      <c r="R74" s="141"/>
      <c r="S74" s="140">
        <f>SUMIF(A72:A73,"k6",Z72:Z73)</f>
        <v>0</v>
      </c>
      <c r="T74" s="141"/>
      <c r="U74" s="141"/>
      <c r="V74" s="140">
        <f>SUMIF(A72:A73,"k7",Z72:Z73)</f>
        <v>0</v>
      </c>
      <c r="W74" s="112"/>
      <c r="X74" s="112"/>
      <c r="Y74" s="111"/>
      <c r="Z74" s="142">
        <f t="shared" ref="Z74:Z75" si="5">SUM(D74:W74)</f>
        <v>10</v>
      </c>
      <c r="AA74" s="143"/>
      <c r="AB74" s="143"/>
      <c r="AC74" s="211"/>
      <c r="AD74" s="402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5" customHeight="1" x14ac:dyDescent="0.3">
      <c r="A75" s="3"/>
      <c r="B75" s="333" t="s">
        <v>58</v>
      </c>
      <c r="C75" s="334"/>
      <c r="D75" s="123">
        <f>SUMIF(A72:A73,"nk1",Z72:Z73)</f>
        <v>0</v>
      </c>
      <c r="E75" s="130"/>
      <c r="F75" s="130"/>
      <c r="G75" s="123">
        <f>SUMIF(A72:A73,"nk2",Z72:Z73)</f>
        <v>0</v>
      </c>
      <c r="H75" s="130"/>
      <c r="I75" s="130"/>
      <c r="J75" s="123">
        <f>SUMIF(A72:A73,"nk3",Z72:Z73)</f>
        <v>0</v>
      </c>
      <c r="K75" s="130"/>
      <c r="L75" s="130"/>
      <c r="M75" s="123">
        <f>SUMIF(A72:A73,"nk4",Z72:Z73)</f>
        <v>0</v>
      </c>
      <c r="N75" s="130"/>
      <c r="O75" s="130"/>
      <c r="P75" s="123">
        <f>SUMIF(A72:A73,"nk5",Z72:Z73)</f>
        <v>0</v>
      </c>
      <c r="Q75" s="130"/>
      <c r="R75" s="130"/>
      <c r="S75" s="123">
        <f>SUMIF(A72:A73,"nk6",Z72:Z73)</f>
        <v>0</v>
      </c>
      <c r="T75" s="130"/>
      <c r="U75" s="130"/>
      <c r="V75" s="123">
        <f>SUMIF(A72:A73,"nk7",Z72:Z73)</f>
        <v>0</v>
      </c>
      <c r="W75" s="124"/>
      <c r="X75" s="112"/>
      <c r="Y75" s="111"/>
      <c r="Z75" s="144">
        <f t="shared" si="5"/>
        <v>0</v>
      </c>
      <c r="AA75" s="2"/>
      <c r="AB75" s="2"/>
      <c r="AC75" s="212"/>
      <c r="AD75" s="402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25.5" customHeight="1" x14ac:dyDescent="0.3">
      <c r="A76" s="3"/>
      <c r="B76" s="3"/>
      <c r="C76" s="15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2"/>
      <c r="AB76" s="2"/>
      <c r="AC76" s="212"/>
      <c r="AD76" s="402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30" customHeight="1" x14ac:dyDescent="0.3">
      <c r="A77" s="339" t="s">
        <v>190</v>
      </c>
      <c r="B77" s="336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B77" s="336"/>
      <c r="AC77" s="336"/>
      <c r="AD77" s="401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42" customHeight="1" x14ac:dyDescent="0.3">
      <c r="A78" s="154" t="s">
        <v>69</v>
      </c>
      <c r="B78" s="155" t="s">
        <v>19</v>
      </c>
      <c r="C78" s="183" t="s">
        <v>191</v>
      </c>
      <c r="D78" s="157"/>
      <c r="E78" s="158"/>
      <c r="F78" s="159"/>
      <c r="G78" s="157"/>
      <c r="H78" s="158"/>
      <c r="I78" s="158"/>
      <c r="J78" s="157"/>
      <c r="K78" s="158"/>
      <c r="L78" s="159"/>
      <c r="M78" s="158"/>
      <c r="N78" s="158"/>
      <c r="O78" s="159"/>
      <c r="P78" s="160">
        <v>3</v>
      </c>
      <c r="Q78" s="161">
        <v>2</v>
      </c>
      <c r="R78" s="162">
        <v>0</v>
      </c>
      <c r="S78" s="157"/>
      <c r="T78" s="158"/>
      <c r="U78" s="159"/>
      <c r="V78" s="157"/>
      <c r="W78" s="158"/>
      <c r="X78" s="159"/>
      <c r="Y78" s="155" t="s">
        <v>21</v>
      </c>
      <c r="Z78" s="155">
        <v>6</v>
      </c>
      <c r="AA78" s="156" t="s">
        <v>192</v>
      </c>
      <c r="AB78" s="183" t="s">
        <v>193</v>
      </c>
      <c r="AC78" s="378" t="s">
        <v>194</v>
      </c>
      <c r="AD78" s="193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</row>
    <row r="79" spans="1:49" ht="26.5" customHeight="1" x14ac:dyDescent="0.3">
      <c r="A79" s="114" t="s">
        <v>195</v>
      </c>
      <c r="B79" s="101" t="s">
        <v>19</v>
      </c>
      <c r="C79" s="115" t="s">
        <v>196</v>
      </c>
      <c r="D79" s="123" t="s">
        <v>126</v>
      </c>
      <c r="E79" s="124" t="s">
        <v>126</v>
      </c>
      <c r="F79" s="124" t="s">
        <v>126</v>
      </c>
      <c r="G79" s="123" t="s">
        <v>126</v>
      </c>
      <c r="H79" s="124" t="s">
        <v>126</v>
      </c>
      <c r="I79" s="124" t="s">
        <v>126</v>
      </c>
      <c r="J79" s="123" t="s">
        <v>126</v>
      </c>
      <c r="K79" s="124" t="s">
        <v>126</v>
      </c>
      <c r="L79" s="124" t="s">
        <v>126</v>
      </c>
      <c r="M79" s="123" t="s">
        <v>126</v>
      </c>
      <c r="N79" s="124" t="s">
        <v>126</v>
      </c>
      <c r="O79" s="124" t="s">
        <v>126</v>
      </c>
      <c r="P79" s="123"/>
      <c r="Q79" s="124"/>
      <c r="R79" s="124"/>
      <c r="S79" s="123">
        <v>2</v>
      </c>
      <c r="T79" s="124">
        <v>0</v>
      </c>
      <c r="U79" s="124">
        <v>2</v>
      </c>
      <c r="V79" s="123"/>
      <c r="W79" s="124"/>
      <c r="X79" s="124"/>
      <c r="Y79" s="123" t="s">
        <v>21</v>
      </c>
      <c r="Z79" s="123">
        <v>5</v>
      </c>
      <c r="AA79" s="116" t="s">
        <v>197</v>
      </c>
      <c r="AB79" s="116" t="s">
        <v>198</v>
      </c>
      <c r="AC79" s="364" t="s">
        <v>199</v>
      </c>
      <c r="AD79" s="369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s="217" customFormat="1" ht="26.5" customHeight="1" x14ac:dyDescent="0.3">
      <c r="A80" s="84" t="s">
        <v>195</v>
      </c>
      <c r="B80" s="85" t="s">
        <v>19</v>
      </c>
      <c r="C80" s="86" t="s">
        <v>200</v>
      </c>
      <c r="D80" s="87" t="s">
        <v>126</v>
      </c>
      <c r="E80" s="88" t="s">
        <v>126</v>
      </c>
      <c r="F80" s="88" t="s">
        <v>126</v>
      </c>
      <c r="G80" s="87" t="s">
        <v>126</v>
      </c>
      <c r="H80" s="88" t="s">
        <v>126</v>
      </c>
      <c r="I80" s="88" t="s">
        <v>126</v>
      </c>
      <c r="J80" s="87" t="s">
        <v>126</v>
      </c>
      <c r="K80" s="88" t="s">
        <v>126</v>
      </c>
      <c r="L80" s="88" t="s">
        <v>126</v>
      </c>
      <c r="M80" s="87" t="s">
        <v>126</v>
      </c>
      <c r="N80" s="88" t="s">
        <v>126</v>
      </c>
      <c r="O80" s="88" t="s">
        <v>126</v>
      </c>
      <c r="P80" s="87" t="s">
        <v>126</v>
      </c>
      <c r="Q80" s="88" t="s">
        <v>126</v>
      </c>
      <c r="R80" s="88" t="s">
        <v>126</v>
      </c>
      <c r="S80" s="87">
        <v>2</v>
      </c>
      <c r="T80" s="88">
        <v>0</v>
      </c>
      <c r="U80" s="89">
        <v>2</v>
      </c>
      <c r="V80" s="91"/>
      <c r="W80" s="91"/>
      <c r="X80" s="91"/>
      <c r="Y80" s="87" t="s">
        <v>21</v>
      </c>
      <c r="Z80" s="87">
        <v>5</v>
      </c>
      <c r="AA80" s="58" t="s">
        <v>201</v>
      </c>
      <c r="AB80" s="58" t="s">
        <v>202</v>
      </c>
      <c r="AC80" s="379" t="s">
        <v>203</v>
      </c>
      <c r="AD80" s="380"/>
    </row>
    <row r="81" spans="1:49" ht="13" x14ac:dyDescent="0.3">
      <c r="A81" s="152"/>
      <c r="B81" s="331" t="s">
        <v>57</v>
      </c>
      <c r="C81" s="332"/>
      <c r="D81" s="140">
        <f>SUMIF(A78:A80,"k1",Z78:Z80)</f>
        <v>0</v>
      </c>
      <c r="E81" s="141"/>
      <c r="F81" s="141"/>
      <c r="G81" s="140">
        <f>SUMIF(A78:A80,"k2",Z78:Z80)</f>
        <v>0</v>
      </c>
      <c r="H81" s="141"/>
      <c r="I81" s="141"/>
      <c r="J81" s="140">
        <f>SUMIF(A78:A80,"k3",Z78:Z80)</f>
        <v>0</v>
      </c>
      <c r="K81" s="141"/>
      <c r="L81" s="141"/>
      <c r="M81" s="140">
        <f>SUMIF(A78:A80,"k4",Z78:Z80)</f>
        <v>0</v>
      </c>
      <c r="N81" s="141"/>
      <c r="O81" s="141"/>
      <c r="P81" s="140">
        <f>SUMIF(A78:A80,"k5",Z78:Z80)</f>
        <v>6</v>
      </c>
      <c r="Q81" s="141"/>
      <c r="R81" s="141"/>
      <c r="S81" s="140">
        <f>SUMIF(A78:A80,"k6",Z78:Z80)</f>
        <v>10</v>
      </c>
      <c r="T81" s="141"/>
      <c r="U81" s="141"/>
      <c r="V81" s="140">
        <f>SUMIF(A78:A80,"k7",Z78:Z80)</f>
        <v>0</v>
      </c>
      <c r="W81" s="112"/>
      <c r="X81" s="112"/>
      <c r="Y81" s="111"/>
      <c r="Z81" s="142">
        <f t="shared" ref="Z81:Z82" si="6">SUM(D81:W81)</f>
        <v>16</v>
      </c>
      <c r="AA81" s="143"/>
      <c r="AB81" s="143"/>
      <c r="AC81" s="205"/>
      <c r="AD81" s="143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3" x14ac:dyDescent="0.3">
      <c r="A82" s="3"/>
      <c r="B82" s="333" t="s">
        <v>58</v>
      </c>
      <c r="C82" s="334"/>
      <c r="D82" s="123">
        <f>SUMIF(A78:A80,"nk1",Z78:Z80)</f>
        <v>0</v>
      </c>
      <c r="E82" s="130"/>
      <c r="F82" s="130"/>
      <c r="G82" s="123">
        <f>SUMIF(A78:A80,"nk2",Z78:Z80)</f>
        <v>0</v>
      </c>
      <c r="H82" s="130"/>
      <c r="I82" s="130"/>
      <c r="J82" s="123">
        <f>SUMIF(A78:A80,"nk3",Z78:Z80)</f>
        <v>0</v>
      </c>
      <c r="K82" s="130"/>
      <c r="L82" s="130"/>
      <c r="M82" s="123">
        <f>SUMIF(A78:A80,"nk4",Z78:Z80)</f>
        <v>0</v>
      </c>
      <c r="N82" s="130"/>
      <c r="O82" s="130"/>
      <c r="P82" s="123">
        <f>SUMIF(A78:A80,"nk5",Z78:Z80)</f>
        <v>0</v>
      </c>
      <c r="Q82" s="130"/>
      <c r="R82" s="130"/>
      <c r="S82" s="123">
        <f>SUMIF(A78:A80,"nk6",Z78:Z80)</f>
        <v>0</v>
      </c>
      <c r="T82" s="130"/>
      <c r="U82" s="130"/>
      <c r="V82" s="123">
        <f>SUMIF(A78:A80,"nk7",Z78:Z80)</f>
        <v>0</v>
      </c>
      <c r="W82" s="124"/>
      <c r="X82" s="112"/>
      <c r="Y82" s="111"/>
      <c r="Z82" s="144">
        <f t="shared" si="6"/>
        <v>0</v>
      </c>
      <c r="AA82" s="2"/>
      <c r="AB82" s="2"/>
      <c r="AC82" s="206"/>
      <c r="AD82" s="143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25.5" customHeight="1" x14ac:dyDescent="0.3">
      <c r="A83" s="3"/>
      <c r="B83" s="3"/>
      <c r="C83" s="153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3"/>
      <c r="T83" s="3"/>
      <c r="U83" s="3"/>
      <c r="V83" s="167"/>
      <c r="W83" s="167"/>
      <c r="X83" s="167"/>
      <c r="Y83" s="3"/>
      <c r="Z83" s="3"/>
      <c r="AA83" s="2"/>
      <c r="AB83" s="2"/>
      <c r="AC83" s="206"/>
      <c r="AD83" s="143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30" customHeight="1" x14ac:dyDescent="0.3">
      <c r="A84" s="372" t="s">
        <v>328</v>
      </c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s="234" customFormat="1" ht="42" customHeight="1" x14ac:dyDescent="0.3">
      <c r="A85" s="294" t="s">
        <v>88</v>
      </c>
      <c r="B85" s="250" t="s">
        <v>81</v>
      </c>
      <c r="C85" s="295" t="s">
        <v>204</v>
      </c>
      <c r="D85" s="37"/>
      <c r="E85" s="38"/>
      <c r="F85" s="39"/>
      <c r="G85" s="37"/>
      <c r="H85" s="38"/>
      <c r="I85" s="39"/>
      <c r="J85" s="37">
        <v>2</v>
      </c>
      <c r="K85" s="38">
        <v>2</v>
      </c>
      <c r="L85" s="39">
        <v>0</v>
      </c>
      <c r="M85" s="37"/>
      <c r="N85" s="38"/>
      <c r="O85" s="39"/>
      <c r="P85" s="37"/>
      <c r="Q85" s="38"/>
      <c r="R85" s="38"/>
      <c r="S85" s="65"/>
      <c r="T85" s="96"/>
      <c r="U85" s="399"/>
      <c r="V85" s="37"/>
      <c r="W85" s="38"/>
      <c r="X85" s="38"/>
      <c r="Y85" s="250" t="s">
        <v>21</v>
      </c>
      <c r="Z85" s="250">
        <v>5</v>
      </c>
      <c r="AA85" s="283" t="s">
        <v>45</v>
      </c>
      <c r="AB85" s="283" t="s">
        <v>205</v>
      </c>
      <c r="AC85" s="381" t="s">
        <v>324</v>
      </c>
      <c r="AD85" s="400"/>
      <c r="AE85" s="323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</row>
    <row r="86" spans="1:49" s="237" customFormat="1" ht="48" customHeight="1" x14ac:dyDescent="0.3">
      <c r="A86" s="251" t="s">
        <v>95</v>
      </c>
      <c r="B86" s="252" t="s">
        <v>81</v>
      </c>
      <c r="C86" s="253" t="s">
        <v>206</v>
      </c>
      <c r="D86" s="28"/>
      <c r="E86" s="29"/>
      <c r="F86" s="30"/>
      <c r="G86" s="28"/>
      <c r="H86" s="29"/>
      <c r="I86" s="30"/>
      <c r="J86" s="28"/>
      <c r="K86" s="29"/>
      <c r="L86" s="30"/>
      <c r="M86" s="28">
        <v>2</v>
      </c>
      <c r="N86" s="29">
        <v>0</v>
      </c>
      <c r="O86" s="30">
        <v>2</v>
      </c>
      <c r="P86" s="28"/>
      <c r="Q86" s="29"/>
      <c r="R86" s="29"/>
      <c r="S86" s="51"/>
      <c r="T86" s="31"/>
      <c r="U86" s="52"/>
      <c r="V86" s="28"/>
      <c r="W86" s="29"/>
      <c r="X86" s="29"/>
      <c r="Y86" s="252" t="s">
        <v>21</v>
      </c>
      <c r="Z86" s="252">
        <v>5</v>
      </c>
      <c r="AA86" s="254" t="s">
        <v>207</v>
      </c>
      <c r="AB86" s="254" t="s">
        <v>208</v>
      </c>
      <c r="AC86" s="381" t="s">
        <v>209</v>
      </c>
      <c r="AD86" s="389"/>
      <c r="AE86" s="384"/>
      <c r="AF86" s="256"/>
      <c r="AG86" s="256"/>
      <c r="AH86" s="256"/>
      <c r="AI86" s="256"/>
      <c r="AJ86" s="256"/>
      <c r="AK86" s="256"/>
      <c r="AL86" s="256"/>
      <c r="AM86" s="256"/>
      <c r="AN86" s="256"/>
      <c r="AO86" s="256"/>
      <c r="AP86" s="256"/>
      <c r="AQ86" s="256"/>
      <c r="AR86" s="256"/>
      <c r="AS86" s="256"/>
      <c r="AT86" s="256"/>
      <c r="AU86" s="256"/>
      <c r="AV86" s="256"/>
      <c r="AW86" s="256"/>
    </row>
    <row r="87" spans="1:49" s="234" customFormat="1" ht="44.25" customHeight="1" x14ac:dyDescent="0.3">
      <c r="A87" s="255" t="s">
        <v>95</v>
      </c>
      <c r="B87" s="246" t="s">
        <v>81</v>
      </c>
      <c r="C87" s="249" t="s">
        <v>210</v>
      </c>
      <c r="D87" s="28"/>
      <c r="E87" s="29"/>
      <c r="F87" s="30"/>
      <c r="G87" s="28"/>
      <c r="H87" s="29"/>
      <c r="I87" s="30"/>
      <c r="J87" s="28"/>
      <c r="K87" s="29"/>
      <c r="L87" s="30"/>
      <c r="M87" s="28">
        <v>2</v>
      </c>
      <c r="N87" s="29">
        <v>0</v>
      </c>
      <c r="O87" s="30">
        <v>0</v>
      </c>
      <c r="P87" s="28"/>
      <c r="Q87" s="29"/>
      <c r="R87" s="29"/>
      <c r="S87" s="51"/>
      <c r="T87" s="31"/>
      <c r="U87" s="52"/>
      <c r="V87" s="28"/>
      <c r="W87" s="29"/>
      <c r="X87" s="29"/>
      <c r="Y87" s="246" t="s">
        <v>21</v>
      </c>
      <c r="Z87" s="246">
        <v>3</v>
      </c>
      <c r="AA87" s="263" t="s">
        <v>211</v>
      </c>
      <c r="AB87" s="264" t="s">
        <v>212</v>
      </c>
      <c r="AC87" s="272" t="s">
        <v>327</v>
      </c>
      <c r="AD87" s="320"/>
      <c r="AE87" s="323"/>
      <c r="AF87" s="235"/>
      <c r="AG87" s="235"/>
      <c r="AH87" s="235"/>
      <c r="AI87" s="235"/>
      <c r="AJ87" s="235"/>
      <c r="AK87" s="235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235"/>
    </row>
    <row r="88" spans="1:49" s="217" customFormat="1" ht="26.5" customHeight="1" x14ac:dyDescent="0.3">
      <c r="A88" s="66" t="s">
        <v>99</v>
      </c>
      <c r="B88" s="26" t="s">
        <v>81</v>
      </c>
      <c r="C88" s="24" t="s">
        <v>158</v>
      </c>
      <c r="D88" s="28"/>
      <c r="E88" s="29"/>
      <c r="F88" s="30"/>
      <c r="G88" s="28"/>
      <c r="H88" s="29"/>
      <c r="I88" s="30"/>
      <c r="J88" s="28"/>
      <c r="K88" s="29"/>
      <c r="L88" s="30"/>
      <c r="M88" s="28"/>
      <c r="N88" s="29"/>
      <c r="O88" s="30"/>
      <c r="P88" s="28">
        <v>2</v>
      </c>
      <c r="Q88" s="29">
        <v>1</v>
      </c>
      <c r="R88" s="29">
        <v>2</v>
      </c>
      <c r="S88" s="51"/>
      <c r="T88" s="31"/>
      <c r="U88" s="52"/>
      <c r="V88" s="28"/>
      <c r="W88" s="29"/>
      <c r="X88" s="29"/>
      <c r="Y88" s="26" t="s">
        <v>21</v>
      </c>
      <c r="Z88" s="26">
        <v>6</v>
      </c>
      <c r="AA88" s="25" t="s">
        <v>156</v>
      </c>
      <c r="AB88" s="25" t="s">
        <v>213</v>
      </c>
      <c r="AC88" s="363" t="s">
        <v>139</v>
      </c>
      <c r="AD88" s="377"/>
      <c r="AE88" s="82"/>
    </row>
    <row r="89" spans="1:49" ht="26.5" customHeight="1" x14ac:dyDescent="0.3">
      <c r="A89" s="114" t="s">
        <v>99</v>
      </c>
      <c r="B89" s="101" t="s">
        <v>81</v>
      </c>
      <c r="C89" s="115" t="s">
        <v>214</v>
      </c>
      <c r="D89" s="117"/>
      <c r="E89" s="118"/>
      <c r="F89" s="119"/>
      <c r="G89" s="117"/>
      <c r="H89" s="118"/>
      <c r="I89" s="119"/>
      <c r="J89" s="117"/>
      <c r="K89" s="118"/>
      <c r="L89" s="119"/>
      <c r="M89" s="117"/>
      <c r="N89" s="118"/>
      <c r="O89" s="119"/>
      <c r="P89" s="117">
        <v>2</v>
      </c>
      <c r="Q89" s="118">
        <v>0</v>
      </c>
      <c r="R89" s="118">
        <v>2</v>
      </c>
      <c r="S89" s="117"/>
      <c r="T89" s="118"/>
      <c r="U89" s="118"/>
      <c r="V89" s="117"/>
      <c r="W89" s="118"/>
      <c r="X89" s="119"/>
      <c r="Y89" s="101" t="s">
        <v>21</v>
      </c>
      <c r="Z89" s="101">
        <v>5</v>
      </c>
      <c r="AA89" s="115" t="s">
        <v>215</v>
      </c>
      <c r="AB89" s="116" t="s">
        <v>216</v>
      </c>
      <c r="AC89" s="365" t="s">
        <v>121</v>
      </c>
      <c r="AD89" s="390"/>
      <c r="AE89" s="385"/>
      <c r="AF89" s="220"/>
      <c r="AG89" s="220"/>
      <c r="AH89" s="220"/>
      <c r="AI89" s="220"/>
      <c r="AJ89" s="22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</row>
    <row r="90" spans="1:49" s="217" customFormat="1" ht="26.5" customHeight="1" x14ac:dyDescent="0.3">
      <c r="A90" s="66" t="s">
        <v>99</v>
      </c>
      <c r="B90" s="52" t="s">
        <v>81</v>
      </c>
      <c r="C90" s="93" t="s">
        <v>217</v>
      </c>
      <c r="D90" s="28"/>
      <c r="E90" s="29"/>
      <c r="F90" s="30"/>
      <c r="G90" s="28"/>
      <c r="H90" s="29"/>
      <c r="I90" s="30"/>
      <c r="J90" s="28"/>
      <c r="K90" s="29"/>
      <c r="L90" s="30"/>
      <c r="M90" s="28"/>
      <c r="N90" s="29"/>
      <c r="O90" s="30"/>
      <c r="P90" s="28">
        <v>2</v>
      </c>
      <c r="Q90" s="29">
        <v>0</v>
      </c>
      <c r="R90" s="29">
        <v>2</v>
      </c>
      <c r="S90" s="51"/>
      <c r="T90" s="31"/>
      <c r="U90" s="52"/>
      <c r="V90" s="28"/>
      <c r="W90" s="29"/>
      <c r="X90" s="30"/>
      <c r="Y90" s="52" t="s">
        <v>21</v>
      </c>
      <c r="Z90" s="26">
        <v>4</v>
      </c>
      <c r="AA90" s="94" t="s">
        <v>170</v>
      </c>
      <c r="AB90" s="53" t="s">
        <v>218</v>
      </c>
      <c r="AC90" s="382" t="s">
        <v>169</v>
      </c>
      <c r="AD90" s="380"/>
      <c r="AE90" s="386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</row>
    <row r="91" spans="1:49" ht="26.5" customHeight="1" x14ac:dyDescent="0.3">
      <c r="A91" s="114" t="s">
        <v>99</v>
      </c>
      <c r="B91" s="101" t="s">
        <v>81</v>
      </c>
      <c r="C91" s="92" t="s">
        <v>219</v>
      </c>
      <c r="D91" s="117"/>
      <c r="E91" s="118"/>
      <c r="F91" s="119"/>
      <c r="G91" s="117"/>
      <c r="H91" s="118"/>
      <c r="I91" s="119"/>
      <c r="J91" s="117"/>
      <c r="K91" s="118"/>
      <c r="L91" s="119"/>
      <c r="M91" s="117"/>
      <c r="N91" s="118"/>
      <c r="O91" s="119"/>
      <c r="P91" s="117">
        <v>2</v>
      </c>
      <c r="Q91" s="118">
        <v>2</v>
      </c>
      <c r="R91" s="118">
        <v>0</v>
      </c>
      <c r="S91" s="123"/>
      <c r="T91" s="124"/>
      <c r="U91" s="125"/>
      <c r="V91" s="117"/>
      <c r="W91" s="118"/>
      <c r="X91" s="119"/>
      <c r="Y91" s="101" t="s">
        <v>21</v>
      </c>
      <c r="Z91" s="101">
        <v>5</v>
      </c>
      <c r="AA91" s="92" t="s">
        <v>220</v>
      </c>
      <c r="AB91" s="116" t="s">
        <v>221</v>
      </c>
      <c r="AC91" s="364" t="s">
        <v>112</v>
      </c>
      <c r="AD91" s="390"/>
      <c r="AE91" s="387"/>
      <c r="AF91" s="219"/>
      <c r="AG91" s="219"/>
      <c r="AH91" s="219"/>
      <c r="AI91" s="219"/>
      <c r="AJ91" s="219"/>
      <c r="AK91" s="219"/>
      <c r="AL91" s="219"/>
      <c r="AM91" s="219"/>
      <c r="AN91" s="219"/>
      <c r="AO91" s="219"/>
      <c r="AP91" s="219"/>
      <c r="AQ91" s="219"/>
      <c r="AR91" s="219"/>
      <c r="AS91" s="219"/>
      <c r="AT91" s="219"/>
      <c r="AU91" s="219"/>
      <c r="AV91" s="219"/>
      <c r="AW91" s="219"/>
    </row>
    <row r="92" spans="1:49" ht="26.5" customHeight="1" x14ac:dyDescent="0.3">
      <c r="A92" s="114" t="s">
        <v>152</v>
      </c>
      <c r="B92" s="101" t="s">
        <v>81</v>
      </c>
      <c r="C92" s="126" t="s">
        <v>222</v>
      </c>
      <c r="D92" s="117"/>
      <c r="E92" s="118"/>
      <c r="F92" s="119"/>
      <c r="G92" s="117"/>
      <c r="H92" s="118"/>
      <c r="I92" s="119"/>
      <c r="J92" s="117"/>
      <c r="K92" s="118"/>
      <c r="L92" s="119"/>
      <c r="M92" s="117"/>
      <c r="N92" s="118"/>
      <c r="O92" s="119"/>
      <c r="P92" s="117"/>
      <c r="Q92" s="118"/>
      <c r="R92" s="118"/>
      <c r="S92" s="187">
        <v>2</v>
      </c>
      <c r="T92" s="163">
        <v>0</v>
      </c>
      <c r="U92" s="164">
        <v>1</v>
      </c>
      <c r="V92" s="117"/>
      <c r="W92" s="118"/>
      <c r="X92" s="119"/>
      <c r="Y92" s="101" t="s">
        <v>21</v>
      </c>
      <c r="Z92" s="101">
        <v>4</v>
      </c>
      <c r="AA92" s="126" t="s">
        <v>223</v>
      </c>
      <c r="AB92" s="126" t="s">
        <v>224</v>
      </c>
      <c r="AC92" s="365" t="s">
        <v>166</v>
      </c>
      <c r="AD92" s="390"/>
      <c r="AE92" s="387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9"/>
      <c r="AS92" s="219"/>
      <c r="AT92" s="219"/>
      <c r="AU92" s="219"/>
      <c r="AV92" s="219"/>
      <c r="AW92" s="219"/>
    </row>
    <row r="93" spans="1:49" s="234" customFormat="1" ht="56.25" customHeight="1" x14ac:dyDescent="0.3">
      <c r="A93" s="255" t="s">
        <v>152</v>
      </c>
      <c r="B93" s="247" t="s">
        <v>81</v>
      </c>
      <c r="C93" s="303" t="s">
        <v>225</v>
      </c>
      <c r="D93" s="117"/>
      <c r="E93" s="118"/>
      <c r="F93" s="119"/>
      <c r="G93" s="117"/>
      <c r="H93" s="118"/>
      <c r="I93" s="119"/>
      <c r="J93" s="117"/>
      <c r="K93" s="118"/>
      <c r="L93" s="119"/>
      <c r="M93" s="117"/>
      <c r="N93" s="118"/>
      <c r="O93" s="119"/>
      <c r="P93" s="117"/>
      <c r="Q93" s="118"/>
      <c r="R93" s="118"/>
      <c r="S93" s="187">
        <v>1</v>
      </c>
      <c r="T93" s="163">
        <v>0</v>
      </c>
      <c r="U93" s="164">
        <v>1</v>
      </c>
      <c r="V93" s="117"/>
      <c r="W93" s="118"/>
      <c r="X93" s="119"/>
      <c r="Y93" s="247" t="s">
        <v>16</v>
      </c>
      <c r="Z93" s="247">
        <v>2</v>
      </c>
      <c r="AA93" s="248" t="s">
        <v>226</v>
      </c>
      <c r="AB93" s="303" t="s">
        <v>227</v>
      </c>
      <c r="AC93" s="272" t="s">
        <v>326</v>
      </c>
      <c r="AD93" s="328"/>
      <c r="AE93" s="388"/>
    </row>
    <row r="94" spans="1:49" s="234" customFormat="1" ht="26.5" customHeight="1" x14ac:dyDescent="0.3">
      <c r="A94" s="255" t="s">
        <v>152</v>
      </c>
      <c r="B94" s="247" t="s">
        <v>81</v>
      </c>
      <c r="C94" s="263" t="s">
        <v>228</v>
      </c>
      <c r="D94" s="117"/>
      <c r="E94" s="118"/>
      <c r="F94" s="119"/>
      <c r="G94" s="117"/>
      <c r="H94" s="118"/>
      <c r="I94" s="119"/>
      <c r="J94" s="117"/>
      <c r="K94" s="118"/>
      <c r="L94" s="119"/>
      <c r="M94" s="117"/>
      <c r="N94" s="118"/>
      <c r="O94" s="119"/>
      <c r="P94" s="117"/>
      <c r="Q94" s="118"/>
      <c r="R94" s="118"/>
      <c r="S94" s="187">
        <v>4</v>
      </c>
      <c r="T94" s="163">
        <v>1</v>
      </c>
      <c r="U94" s="164">
        <v>0</v>
      </c>
      <c r="V94" s="117"/>
      <c r="W94" s="118"/>
      <c r="X94" s="119"/>
      <c r="Y94" s="247" t="s">
        <v>21</v>
      </c>
      <c r="Z94" s="247">
        <v>5</v>
      </c>
      <c r="AA94" s="248" t="s">
        <v>207</v>
      </c>
      <c r="AB94" s="248" t="s">
        <v>229</v>
      </c>
      <c r="AC94" s="272" t="s">
        <v>322</v>
      </c>
      <c r="AD94" s="361"/>
      <c r="AE94" s="388"/>
    </row>
    <row r="95" spans="1:49" s="234" customFormat="1" ht="26.5" customHeight="1" x14ac:dyDescent="0.3">
      <c r="A95" s="255" t="s">
        <v>103</v>
      </c>
      <c r="B95" s="247" t="s">
        <v>81</v>
      </c>
      <c r="C95" s="257" t="s">
        <v>230</v>
      </c>
      <c r="D95" s="117"/>
      <c r="E95" s="118"/>
      <c r="F95" s="119"/>
      <c r="G95" s="117"/>
      <c r="H95" s="118"/>
      <c r="I95" s="119"/>
      <c r="J95" s="117"/>
      <c r="K95" s="118"/>
      <c r="L95" s="119"/>
      <c r="M95" s="117"/>
      <c r="N95" s="118"/>
      <c r="O95" s="119"/>
      <c r="P95" s="117"/>
      <c r="Q95" s="118"/>
      <c r="R95" s="118"/>
      <c r="S95" s="187"/>
      <c r="T95" s="163"/>
      <c r="U95" s="164"/>
      <c r="V95" s="117">
        <v>2</v>
      </c>
      <c r="W95" s="118">
        <v>0</v>
      </c>
      <c r="X95" s="119">
        <v>0</v>
      </c>
      <c r="Y95" s="247" t="s">
        <v>21</v>
      </c>
      <c r="Z95" s="247">
        <v>3</v>
      </c>
      <c r="AA95" s="248" t="s">
        <v>231</v>
      </c>
      <c r="AB95" s="248" t="s">
        <v>232</v>
      </c>
      <c r="AC95" s="272" t="s">
        <v>194</v>
      </c>
      <c r="AD95" s="328"/>
      <c r="AE95" s="388"/>
    </row>
    <row r="96" spans="1:49" s="234" customFormat="1" ht="27" customHeight="1" x14ac:dyDescent="0.3">
      <c r="A96" s="255" t="s">
        <v>152</v>
      </c>
      <c r="B96" s="247" t="s">
        <v>81</v>
      </c>
      <c r="C96" s="263" t="s">
        <v>125</v>
      </c>
      <c r="D96" s="117" t="s">
        <v>126</v>
      </c>
      <c r="E96" s="118" t="s">
        <v>126</v>
      </c>
      <c r="F96" s="119" t="s">
        <v>126</v>
      </c>
      <c r="G96" s="117" t="s">
        <v>126</v>
      </c>
      <c r="H96" s="118" t="s">
        <v>126</v>
      </c>
      <c r="I96" s="119" t="s">
        <v>126</v>
      </c>
      <c r="J96" s="117" t="s">
        <v>126</v>
      </c>
      <c r="K96" s="118" t="s">
        <v>126</v>
      </c>
      <c r="L96" s="119" t="s">
        <v>126</v>
      </c>
      <c r="M96" s="117" t="s">
        <v>126</v>
      </c>
      <c r="N96" s="118" t="s">
        <v>126</v>
      </c>
      <c r="O96" s="119" t="s">
        <v>126</v>
      </c>
      <c r="P96" s="117" t="s">
        <v>126</v>
      </c>
      <c r="Q96" s="118" t="s">
        <v>126</v>
      </c>
      <c r="R96" s="118" t="s">
        <v>126</v>
      </c>
      <c r="S96" s="187">
        <v>2</v>
      </c>
      <c r="T96" s="163">
        <v>2</v>
      </c>
      <c r="U96" s="164">
        <v>0</v>
      </c>
      <c r="V96" s="117"/>
      <c r="W96" s="118"/>
      <c r="X96" s="119"/>
      <c r="Y96" s="268" t="s">
        <v>21</v>
      </c>
      <c r="Z96" s="268">
        <v>5</v>
      </c>
      <c r="AA96" s="248" t="s">
        <v>127</v>
      </c>
      <c r="AB96" s="248" t="s">
        <v>128</v>
      </c>
      <c r="AC96" s="272" t="s">
        <v>233</v>
      </c>
      <c r="AD96" s="328"/>
      <c r="AE96" s="304"/>
      <c r="AF96" s="235"/>
      <c r="AG96" s="235"/>
      <c r="AH96" s="235"/>
      <c r="AI96" s="235"/>
      <c r="AJ96" s="235"/>
      <c r="AK96" s="235"/>
      <c r="AL96" s="235"/>
      <c r="AM96" s="235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</row>
    <row r="97" spans="1:49" ht="46" x14ac:dyDescent="0.3">
      <c r="A97" s="149" t="s">
        <v>103</v>
      </c>
      <c r="B97" s="150" t="s">
        <v>81</v>
      </c>
      <c r="C97" s="131" t="s">
        <v>234</v>
      </c>
      <c r="D97" s="132"/>
      <c r="E97" s="133"/>
      <c r="F97" s="134"/>
      <c r="G97" s="132"/>
      <c r="H97" s="133"/>
      <c r="I97" s="134"/>
      <c r="J97" s="132"/>
      <c r="K97" s="133"/>
      <c r="L97" s="134"/>
      <c r="M97" s="132"/>
      <c r="N97" s="133"/>
      <c r="O97" s="134"/>
      <c r="P97" s="77"/>
      <c r="Q97" s="78"/>
      <c r="R97" s="78"/>
      <c r="S97" s="135"/>
      <c r="T97" s="136"/>
      <c r="U97" s="137"/>
      <c r="V97" s="132">
        <v>1</v>
      </c>
      <c r="W97" s="133">
        <v>0</v>
      </c>
      <c r="X97" s="133">
        <v>2</v>
      </c>
      <c r="Y97" s="150" t="s">
        <v>21</v>
      </c>
      <c r="Z97" s="150">
        <v>4</v>
      </c>
      <c r="AA97" s="138" t="s">
        <v>235</v>
      </c>
      <c r="AB97" s="138" t="s">
        <v>236</v>
      </c>
      <c r="AC97" s="383" t="s">
        <v>237</v>
      </c>
      <c r="AD97" s="390"/>
      <c r="AE97" s="387"/>
      <c r="AF97" s="219"/>
      <c r="AG97" s="219"/>
      <c r="AH97" s="219"/>
      <c r="AI97" s="219"/>
      <c r="AJ97" s="219"/>
      <c r="AK97" s="219"/>
      <c r="AL97" s="219"/>
      <c r="AM97" s="219"/>
      <c r="AN97" s="219"/>
      <c r="AO97" s="219"/>
      <c r="AP97" s="219"/>
      <c r="AQ97" s="219"/>
      <c r="AR97" s="219"/>
      <c r="AS97" s="219"/>
      <c r="AT97" s="219"/>
      <c r="AU97" s="219"/>
      <c r="AV97" s="219"/>
      <c r="AW97" s="219"/>
    </row>
    <row r="98" spans="1:49" ht="13" x14ac:dyDescent="0.3">
      <c r="A98" s="185"/>
      <c r="B98" s="331" t="s">
        <v>57</v>
      </c>
      <c r="C98" s="332"/>
      <c r="D98" s="140">
        <f>SUMIF(A85:A97,"k1",Z85:Z97)</f>
        <v>0</v>
      </c>
      <c r="E98" s="141"/>
      <c r="F98" s="141"/>
      <c r="G98" s="140">
        <f>SUMIF(A85:A97,"k2",Z85:Z97)</f>
        <v>0</v>
      </c>
      <c r="H98" s="141"/>
      <c r="I98" s="141"/>
      <c r="J98" s="140">
        <f>SUMIF(A85:A97,"k3",Z85:Z97)</f>
        <v>0</v>
      </c>
      <c r="K98" s="141"/>
      <c r="L98" s="141"/>
      <c r="M98" s="140">
        <f>SUMIF(A85:A97,"k4",Z85:Z97)</f>
        <v>0</v>
      </c>
      <c r="N98" s="141"/>
      <c r="O98" s="141"/>
      <c r="P98" s="140">
        <f>SUMIF(A85:A97,"k5",Z85:Z97)</f>
        <v>0</v>
      </c>
      <c r="Q98" s="141"/>
      <c r="R98" s="141"/>
      <c r="S98" s="140">
        <f>SUMIF(A85:A97,"k6",Z85:Z97)</f>
        <v>0</v>
      </c>
      <c r="T98" s="141"/>
      <c r="U98" s="141"/>
      <c r="V98" s="140">
        <f>SUMIF(A85:A97,"k7",Z85:Z97)</f>
        <v>0</v>
      </c>
      <c r="W98" s="112"/>
      <c r="X98" s="112"/>
      <c r="Y98" s="111"/>
      <c r="Z98" s="142">
        <f t="shared" ref="Z98:Z99" si="7">SUM(D98:W98)</f>
        <v>0</v>
      </c>
      <c r="AA98" s="170"/>
      <c r="AB98" s="143"/>
      <c r="AC98" s="208"/>
      <c r="AD98" s="170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1:49" ht="13.5" thickBot="1" x14ac:dyDescent="0.35">
      <c r="A99" s="186"/>
      <c r="B99" s="343" t="s">
        <v>109</v>
      </c>
      <c r="C99" s="334"/>
      <c r="D99" s="187">
        <f>SUMIF(A85:A97,"nk1",Z85:Z97)</f>
        <v>0</v>
      </c>
      <c r="E99" s="188"/>
      <c r="F99" s="188"/>
      <c r="G99" s="187">
        <f>SUMIF(A85:A97,"nk2",Z85:Z97)</f>
        <v>0</v>
      </c>
      <c r="H99" s="188"/>
      <c r="I99" s="188"/>
      <c r="J99" s="187">
        <f>SUMIF(A85:A97,"nk3",Z85:Z97)</f>
        <v>5</v>
      </c>
      <c r="K99" s="188"/>
      <c r="L99" s="188"/>
      <c r="M99" s="187">
        <f>SUMIF(A85:A97,"nk4",Z85:Z97)</f>
        <v>8</v>
      </c>
      <c r="N99" s="188"/>
      <c r="O99" s="188"/>
      <c r="P99" s="187">
        <f>SUMIF(A85:A97,"nk5",Z85:Z97)</f>
        <v>20</v>
      </c>
      <c r="Q99" s="188"/>
      <c r="R99" s="188"/>
      <c r="S99" s="187">
        <f>SUMIF(A85:A97,"nk6",Z85:Z97)</f>
        <v>16</v>
      </c>
      <c r="T99" s="188"/>
      <c r="U99" s="188"/>
      <c r="V99" s="187">
        <f>SUMIF(A85:A97,"nk7",Z85:Z97)</f>
        <v>7</v>
      </c>
      <c r="W99" s="163"/>
      <c r="X99" s="3"/>
      <c r="Y99" s="140"/>
      <c r="Z99" s="189">
        <f t="shared" si="7"/>
        <v>56</v>
      </c>
      <c r="AA99" s="153"/>
      <c r="AB99" s="2"/>
      <c r="AC99" s="209"/>
      <c r="AD99" s="170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</row>
    <row r="100" spans="1:49" ht="18" customHeight="1" x14ac:dyDescent="0.3">
      <c r="A100" s="186"/>
      <c r="B100" s="350" t="s">
        <v>238</v>
      </c>
      <c r="C100" s="351"/>
      <c r="D100" s="11">
        <f>D15+D33+D43+D56+D68+D74+D81+D98</f>
        <v>32</v>
      </c>
      <c r="E100" s="12"/>
      <c r="F100" s="12"/>
      <c r="G100" s="11">
        <f>G15+G33+G43+G56+G68+G74+G81+G98</f>
        <v>33</v>
      </c>
      <c r="H100" s="12"/>
      <c r="I100" s="12"/>
      <c r="J100" s="11">
        <f>J15+J33+J43+J56+J68+J74+J81+J98</f>
        <v>29</v>
      </c>
      <c r="K100" s="12"/>
      <c r="L100" s="12"/>
      <c r="M100" s="11">
        <f>M15+M33+M43+M56+M68+M74+M81+M98</f>
        <v>28</v>
      </c>
      <c r="N100" s="12"/>
      <c r="O100" s="12"/>
      <c r="P100" s="11">
        <f>P15+P33+P43+P56+P68+P74+P81+P98</f>
        <v>26</v>
      </c>
      <c r="Q100" s="12"/>
      <c r="R100" s="12"/>
      <c r="S100" s="11">
        <f>S15+S33+S43+S56+S68+S74+S81+S98+U105</f>
        <v>14</v>
      </c>
      <c r="T100" s="12"/>
      <c r="U100" s="12"/>
      <c r="V100" s="11">
        <f>V15+V33+V43+V56+V68+V74+V81+V98+W107</f>
        <v>18</v>
      </c>
      <c r="W100" s="13"/>
      <c r="X100" s="13"/>
      <c r="Y100" s="14"/>
      <c r="Z100" s="15">
        <f t="shared" ref="Z100:Z101" si="8">SUM(D100:V100)</f>
        <v>180</v>
      </c>
      <c r="AA100" s="153"/>
      <c r="AB100" s="2"/>
      <c r="AC100" s="209"/>
      <c r="AD100" s="170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</row>
    <row r="101" spans="1:49" ht="18" customHeight="1" thickBot="1" x14ac:dyDescent="0.35">
      <c r="A101" s="186"/>
      <c r="B101" s="348" t="s">
        <v>239</v>
      </c>
      <c r="C101" s="349"/>
      <c r="D101" s="16">
        <f>D16+D34+D44+D57+D69+D75+D82+D99</f>
        <v>2</v>
      </c>
      <c r="E101" s="17"/>
      <c r="F101" s="17"/>
      <c r="G101" s="16">
        <f>G16+G34+G44+G57+G69+G75+G82+G99</f>
        <v>4</v>
      </c>
      <c r="H101" s="17"/>
      <c r="I101" s="17"/>
      <c r="J101" s="16">
        <f>J16+J34+J44+J57+J69+J75+J82+J99</f>
        <v>12</v>
      </c>
      <c r="K101" s="17"/>
      <c r="L101" s="17"/>
      <c r="M101" s="16">
        <f>M16+M34+M44+M57+M69+M75+M82+M99</f>
        <v>10</v>
      </c>
      <c r="N101" s="17"/>
      <c r="O101" s="17"/>
      <c r="P101" s="16">
        <f>P16+P34+P44+P57+P69+P75+P82+P99</f>
        <v>28</v>
      </c>
      <c r="Q101" s="17"/>
      <c r="R101" s="17"/>
      <c r="S101" s="16">
        <f ca="1">S16+S34+S44+S57+S69+S75+S82+S99</f>
        <v>28</v>
      </c>
      <c r="T101" s="17"/>
      <c r="U101" s="17"/>
      <c r="V101" s="16">
        <f>V16+V34+V44+V57+V69+V75+V82+V99</f>
        <v>14</v>
      </c>
      <c r="W101" s="18"/>
      <c r="X101" s="19"/>
      <c r="Y101" s="20"/>
      <c r="Z101" s="21">
        <f t="shared" ca="1" si="8"/>
        <v>98</v>
      </c>
      <c r="AA101" s="153"/>
      <c r="AB101" s="2"/>
      <c r="AC101" s="209"/>
      <c r="AD101" s="170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</row>
    <row r="102" spans="1:49" ht="25.5" customHeight="1" x14ac:dyDescent="0.3">
      <c r="A102" s="22"/>
      <c r="B102" s="22"/>
      <c r="C102" s="7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7"/>
      <c r="AB102" s="23"/>
      <c r="AC102" s="206"/>
      <c r="AD102" s="59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</row>
    <row r="103" spans="1:49" ht="29.25" customHeight="1" x14ac:dyDescent="0.3">
      <c r="A103" s="398" t="s">
        <v>240</v>
      </c>
      <c r="B103" s="336"/>
      <c r="C103" s="336"/>
      <c r="D103" s="336"/>
      <c r="E103" s="336"/>
      <c r="F103" s="336"/>
      <c r="G103" s="336"/>
      <c r="H103" s="336"/>
      <c r="I103" s="336"/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  <c r="T103" s="336"/>
      <c r="U103" s="336"/>
      <c r="V103" s="336"/>
      <c r="W103" s="336"/>
      <c r="X103" s="336"/>
      <c r="Y103" s="336"/>
      <c r="Z103" s="336"/>
      <c r="AA103" s="336"/>
      <c r="AB103" s="336"/>
      <c r="AC103" s="336"/>
      <c r="AD103" s="336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s="217" customFormat="1" ht="52" x14ac:dyDescent="0.3">
      <c r="A104" s="95"/>
      <c r="B104" s="73" t="s">
        <v>81</v>
      </c>
      <c r="C104" s="68" t="s">
        <v>241</v>
      </c>
      <c r="D104" s="71"/>
      <c r="E104" s="72"/>
      <c r="F104" s="72"/>
      <c r="G104" s="71"/>
      <c r="H104" s="72"/>
      <c r="I104" s="72"/>
      <c r="J104" s="71"/>
      <c r="K104" s="72"/>
      <c r="L104" s="72" t="s">
        <v>242</v>
      </c>
      <c r="M104" s="71"/>
      <c r="N104" s="72"/>
      <c r="O104" s="72" t="s">
        <v>242</v>
      </c>
      <c r="P104" s="71"/>
      <c r="Q104" s="72"/>
      <c r="R104" s="72" t="s">
        <v>242</v>
      </c>
      <c r="S104" s="71"/>
      <c r="T104" s="72"/>
      <c r="U104" s="72" t="s">
        <v>242</v>
      </c>
      <c r="V104" s="71"/>
      <c r="W104" s="72"/>
      <c r="X104" s="72" t="s">
        <v>242</v>
      </c>
      <c r="Y104" s="71" t="s">
        <v>16</v>
      </c>
      <c r="Z104" s="228" t="s">
        <v>243</v>
      </c>
      <c r="AA104" s="74" t="s">
        <v>78</v>
      </c>
      <c r="AB104" s="74" t="s">
        <v>244</v>
      </c>
      <c r="AC104" s="391"/>
      <c r="AD104" s="360" t="s">
        <v>245</v>
      </c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</row>
    <row r="105" spans="1:49" s="217" customFormat="1" ht="26.5" customHeight="1" x14ac:dyDescent="0.3">
      <c r="A105" s="66" t="s">
        <v>195</v>
      </c>
      <c r="B105" s="26" t="s">
        <v>19</v>
      </c>
      <c r="C105" s="24" t="s">
        <v>246</v>
      </c>
      <c r="D105" s="28"/>
      <c r="E105" s="29"/>
      <c r="F105" s="30"/>
      <c r="G105" s="28"/>
      <c r="H105" s="29"/>
      <c r="I105" s="30"/>
      <c r="J105" s="28"/>
      <c r="K105" s="29"/>
      <c r="L105" s="30"/>
      <c r="M105" s="28"/>
      <c r="N105" s="29"/>
      <c r="O105" s="30"/>
      <c r="P105" s="28"/>
      <c r="Q105" s="29"/>
      <c r="R105" s="29"/>
      <c r="S105" s="51">
        <v>0</v>
      </c>
      <c r="T105" s="31">
        <v>0</v>
      </c>
      <c r="U105" s="52">
        <v>4</v>
      </c>
      <c r="V105" s="28"/>
      <c r="W105" s="29"/>
      <c r="X105" s="30"/>
      <c r="Y105" s="26" t="s">
        <v>16</v>
      </c>
      <c r="Z105" s="26">
        <v>4</v>
      </c>
      <c r="AA105" s="44" t="s">
        <v>164</v>
      </c>
      <c r="AB105" s="25" t="s">
        <v>247</v>
      </c>
      <c r="AC105" s="363" t="s">
        <v>248</v>
      </c>
      <c r="AD105" s="393"/>
    </row>
    <row r="106" spans="1:49" s="217" customFormat="1" ht="26.5" customHeight="1" x14ac:dyDescent="0.3">
      <c r="A106" s="75" t="s">
        <v>152</v>
      </c>
      <c r="B106" s="56" t="s">
        <v>81</v>
      </c>
      <c r="C106" s="33" t="s">
        <v>249</v>
      </c>
      <c r="D106" s="65"/>
      <c r="E106" s="96"/>
      <c r="F106" s="96"/>
      <c r="G106" s="65"/>
      <c r="H106" s="96"/>
      <c r="I106" s="96"/>
      <c r="J106" s="65"/>
      <c r="K106" s="96"/>
      <c r="L106" s="96"/>
      <c r="M106" s="65"/>
      <c r="N106" s="96"/>
      <c r="O106" s="96"/>
      <c r="P106" s="65"/>
      <c r="Q106" s="96"/>
      <c r="R106" s="96"/>
      <c r="S106" s="65"/>
      <c r="T106" s="96"/>
      <c r="U106" s="96"/>
      <c r="V106" s="65"/>
      <c r="W106" s="96"/>
      <c r="X106" s="96"/>
      <c r="Y106" s="56" t="s">
        <v>250</v>
      </c>
      <c r="Z106" s="56">
        <v>0</v>
      </c>
      <c r="AA106" s="44" t="s">
        <v>164</v>
      </c>
      <c r="AB106" s="44" t="s">
        <v>251</v>
      </c>
      <c r="AC106" s="374" t="s">
        <v>252</v>
      </c>
      <c r="AD106" s="360" t="s">
        <v>253</v>
      </c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</row>
    <row r="107" spans="1:49" s="217" customFormat="1" ht="26.5" customHeight="1" x14ac:dyDescent="0.3">
      <c r="A107" s="66" t="s">
        <v>73</v>
      </c>
      <c r="B107" s="26" t="s">
        <v>19</v>
      </c>
      <c r="C107" s="24" t="s">
        <v>254</v>
      </c>
      <c r="D107" s="51"/>
      <c r="E107" s="31"/>
      <c r="F107" s="31"/>
      <c r="G107" s="51"/>
      <c r="H107" s="31"/>
      <c r="I107" s="31"/>
      <c r="J107" s="51"/>
      <c r="K107" s="31"/>
      <c r="L107" s="31"/>
      <c r="M107" s="51"/>
      <c r="N107" s="31"/>
      <c r="O107" s="31"/>
      <c r="P107" s="51"/>
      <c r="Q107" s="31"/>
      <c r="R107" s="31"/>
      <c r="S107" s="51"/>
      <c r="T107" s="31"/>
      <c r="U107" s="31"/>
      <c r="V107" s="51">
        <v>0</v>
      </c>
      <c r="W107" s="31">
        <v>15</v>
      </c>
      <c r="X107" s="31">
        <v>0</v>
      </c>
      <c r="Y107" s="26" t="s">
        <v>255</v>
      </c>
      <c r="Z107" s="26">
        <v>15</v>
      </c>
      <c r="AA107" s="25" t="s">
        <v>256</v>
      </c>
      <c r="AB107" s="25" t="s">
        <v>257</v>
      </c>
      <c r="AC107" s="363" t="s">
        <v>246</v>
      </c>
      <c r="AD107" s="360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</row>
    <row r="108" spans="1:49" s="217" customFormat="1" ht="26.5" customHeight="1" x14ac:dyDescent="0.3">
      <c r="A108" s="66" t="s">
        <v>73</v>
      </c>
      <c r="B108" s="26" t="s">
        <v>31</v>
      </c>
      <c r="C108" s="24" t="s">
        <v>258</v>
      </c>
      <c r="D108" s="51"/>
      <c r="E108" s="31"/>
      <c r="F108" s="31"/>
      <c r="G108" s="51"/>
      <c r="H108" s="31"/>
      <c r="I108" s="31"/>
      <c r="J108" s="51"/>
      <c r="K108" s="31"/>
      <c r="L108" s="31"/>
      <c r="M108" s="51"/>
      <c r="N108" s="31"/>
      <c r="O108" s="31"/>
      <c r="P108" s="51"/>
      <c r="Q108" s="31"/>
      <c r="R108" s="31"/>
      <c r="S108" s="51"/>
      <c r="T108" s="31"/>
      <c r="U108" s="31"/>
      <c r="V108" s="51"/>
      <c r="W108" s="31"/>
      <c r="X108" s="31"/>
      <c r="Y108" s="26" t="s">
        <v>259</v>
      </c>
      <c r="Z108" s="26">
        <v>0</v>
      </c>
      <c r="AA108" s="25" t="s">
        <v>256</v>
      </c>
      <c r="AB108" s="25" t="s">
        <v>260</v>
      </c>
      <c r="AC108" s="363" t="s">
        <v>261</v>
      </c>
      <c r="AD108" s="394" t="s">
        <v>262</v>
      </c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</row>
    <row r="109" spans="1:49" s="217" customFormat="1" ht="26.5" customHeight="1" x14ac:dyDescent="0.3">
      <c r="A109" s="66" t="s">
        <v>73</v>
      </c>
      <c r="B109" s="26" t="s">
        <v>31</v>
      </c>
      <c r="C109" s="24" t="s">
        <v>263</v>
      </c>
      <c r="D109" s="51"/>
      <c r="E109" s="31"/>
      <c r="F109" s="31"/>
      <c r="G109" s="51"/>
      <c r="H109" s="31"/>
      <c r="I109" s="31"/>
      <c r="J109" s="51"/>
      <c r="K109" s="31"/>
      <c r="L109" s="31"/>
      <c r="M109" s="51"/>
      <c r="N109" s="31"/>
      <c r="O109" s="31"/>
      <c r="P109" s="51"/>
      <c r="Q109" s="31"/>
      <c r="R109" s="31"/>
      <c r="S109" s="51"/>
      <c r="T109" s="31"/>
      <c r="U109" s="31"/>
      <c r="V109" s="51"/>
      <c r="W109" s="31"/>
      <c r="X109" s="31"/>
      <c r="Y109" s="26" t="s">
        <v>259</v>
      </c>
      <c r="Z109" s="26">
        <v>0</v>
      </c>
      <c r="AA109" s="25" t="s">
        <v>256</v>
      </c>
      <c r="AB109" s="25" t="s">
        <v>264</v>
      </c>
      <c r="AC109" s="363" t="s">
        <v>261</v>
      </c>
      <c r="AD109" s="394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</row>
    <row r="110" spans="1:49" ht="26.5" customHeight="1" x14ac:dyDescent="0.3">
      <c r="A110" s="149" t="s">
        <v>73</v>
      </c>
      <c r="B110" s="150" t="s">
        <v>19</v>
      </c>
      <c r="C110" s="131" t="s">
        <v>265</v>
      </c>
      <c r="D110" s="135"/>
      <c r="E110" s="136"/>
      <c r="F110" s="136"/>
      <c r="G110" s="135"/>
      <c r="H110" s="136"/>
      <c r="I110" s="136"/>
      <c r="J110" s="135"/>
      <c r="K110" s="136"/>
      <c r="L110" s="136"/>
      <c r="M110" s="135"/>
      <c r="N110" s="136"/>
      <c r="O110" s="136"/>
      <c r="P110" s="135"/>
      <c r="Q110" s="136"/>
      <c r="R110" s="136"/>
      <c r="S110" s="135"/>
      <c r="T110" s="136"/>
      <c r="U110" s="136"/>
      <c r="V110" s="135"/>
      <c r="W110" s="136"/>
      <c r="X110" s="136"/>
      <c r="Y110" s="150" t="s">
        <v>259</v>
      </c>
      <c r="Z110" s="150">
        <v>0</v>
      </c>
      <c r="AA110" s="138" t="s">
        <v>256</v>
      </c>
      <c r="AB110" s="138" t="s">
        <v>266</v>
      </c>
      <c r="AC110" s="392" t="s">
        <v>267</v>
      </c>
      <c r="AD110" s="395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25.5" customHeight="1" x14ac:dyDescent="0.3">
      <c r="A111" s="22"/>
      <c r="B111" s="22"/>
      <c r="C111" s="7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7"/>
      <c r="AB111" s="23"/>
      <c r="AC111" s="206"/>
      <c r="AD111" s="59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</row>
    <row r="112" spans="1:49" ht="30" customHeight="1" x14ac:dyDescent="0.3">
      <c r="A112" s="339" t="s">
        <v>268</v>
      </c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  <c r="T112" s="336"/>
      <c r="U112" s="336"/>
      <c r="V112" s="336"/>
      <c r="W112" s="336"/>
      <c r="X112" s="336"/>
      <c r="Y112" s="336"/>
      <c r="Z112" s="336"/>
      <c r="AA112" s="336"/>
      <c r="AB112" s="336"/>
      <c r="AC112" s="336"/>
      <c r="AD112" s="336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26.5" customHeight="1" x14ac:dyDescent="0.3">
      <c r="A113" s="154"/>
      <c r="B113" s="155" t="s">
        <v>31</v>
      </c>
      <c r="C113" s="97" t="s">
        <v>269</v>
      </c>
      <c r="D113" s="160">
        <v>0</v>
      </c>
      <c r="E113" s="161">
        <v>2</v>
      </c>
      <c r="F113" s="161">
        <v>0</v>
      </c>
      <c r="G113" s="160"/>
      <c r="H113" s="161"/>
      <c r="I113" s="161"/>
      <c r="J113" s="160"/>
      <c r="K113" s="161"/>
      <c r="L113" s="161"/>
      <c r="M113" s="160"/>
      <c r="N113" s="161"/>
      <c r="O113" s="161"/>
      <c r="P113" s="160"/>
      <c r="Q113" s="161"/>
      <c r="R113" s="161"/>
      <c r="S113" s="160"/>
      <c r="T113" s="161"/>
      <c r="U113" s="161"/>
      <c r="V113" s="160"/>
      <c r="W113" s="161"/>
      <c r="X113" s="161"/>
      <c r="Y113" s="160" t="s">
        <v>270</v>
      </c>
      <c r="Z113" s="160">
        <v>0</v>
      </c>
      <c r="AA113" s="184" t="s">
        <v>271</v>
      </c>
      <c r="AB113" s="156" t="s">
        <v>272</v>
      </c>
      <c r="AC113" s="213"/>
      <c r="AD113" s="396" t="s">
        <v>273</v>
      </c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26.5" customHeight="1" x14ac:dyDescent="0.3">
      <c r="A114" s="147"/>
      <c r="B114" s="148" t="s">
        <v>31</v>
      </c>
      <c r="C114" s="98" t="s">
        <v>274</v>
      </c>
      <c r="D114" s="123"/>
      <c r="E114" s="124"/>
      <c r="F114" s="124"/>
      <c r="G114" s="123">
        <v>0</v>
      </c>
      <c r="H114" s="124">
        <v>2</v>
      </c>
      <c r="I114" s="124">
        <v>0</v>
      </c>
      <c r="J114" s="123"/>
      <c r="K114" s="124"/>
      <c r="L114" s="124"/>
      <c r="M114" s="123"/>
      <c r="N114" s="124"/>
      <c r="O114" s="124"/>
      <c r="P114" s="123"/>
      <c r="Q114" s="124"/>
      <c r="R114" s="124"/>
      <c r="S114" s="123"/>
      <c r="T114" s="124"/>
      <c r="U114" s="124"/>
      <c r="V114" s="123"/>
      <c r="W114" s="124"/>
      <c r="X114" s="124"/>
      <c r="Y114" s="111" t="s">
        <v>270</v>
      </c>
      <c r="Z114" s="111">
        <v>0</v>
      </c>
      <c r="AA114" s="177" t="s">
        <v>271</v>
      </c>
      <c r="AB114" s="104" t="s">
        <v>275</v>
      </c>
      <c r="AC114" s="214" t="s">
        <v>269</v>
      </c>
      <c r="AD114" s="396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26.5" customHeight="1" x14ac:dyDescent="0.3">
      <c r="A115" s="99"/>
      <c r="B115" s="26" t="s">
        <v>31</v>
      </c>
      <c r="C115" s="24" t="s">
        <v>276</v>
      </c>
      <c r="D115" s="51"/>
      <c r="E115" s="31"/>
      <c r="F115" s="31"/>
      <c r="G115" s="51"/>
      <c r="H115" s="31"/>
      <c r="I115" s="31"/>
      <c r="J115" s="60">
        <v>0</v>
      </c>
      <c r="K115" s="61">
        <v>2</v>
      </c>
      <c r="L115" s="61">
        <v>0</v>
      </c>
      <c r="M115" s="51"/>
      <c r="N115" s="31"/>
      <c r="O115" s="31"/>
      <c r="P115" s="51"/>
      <c r="Q115" s="31"/>
      <c r="R115" s="31"/>
      <c r="S115" s="51"/>
      <c r="T115" s="31"/>
      <c r="U115" s="31"/>
      <c r="V115" s="51"/>
      <c r="W115" s="31"/>
      <c r="X115" s="31"/>
      <c r="Y115" s="65" t="s">
        <v>270</v>
      </c>
      <c r="Z115" s="65">
        <v>0</v>
      </c>
      <c r="AA115" s="57" t="s">
        <v>271</v>
      </c>
      <c r="AB115" s="25" t="s">
        <v>277</v>
      </c>
      <c r="AC115" s="214"/>
      <c r="AD115" s="396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26.5" customHeight="1" x14ac:dyDescent="0.3">
      <c r="A116" s="100"/>
      <c r="B116" s="26" t="s">
        <v>31</v>
      </c>
      <c r="C116" s="24" t="s">
        <v>278</v>
      </c>
      <c r="D116" s="51"/>
      <c r="E116" s="31"/>
      <c r="F116" s="31"/>
      <c r="G116" s="51"/>
      <c r="H116" s="31"/>
      <c r="I116" s="31"/>
      <c r="J116" s="62"/>
      <c r="K116" s="63"/>
      <c r="L116" s="64"/>
      <c r="M116" s="31">
        <v>0</v>
      </c>
      <c r="N116" s="31">
        <v>2</v>
      </c>
      <c r="O116" s="31">
        <v>0</v>
      </c>
      <c r="P116" s="51"/>
      <c r="Q116" s="31"/>
      <c r="R116" s="31"/>
      <c r="S116" s="51"/>
      <c r="T116" s="31"/>
      <c r="U116" s="31"/>
      <c r="V116" s="51"/>
      <c r="W116" s="31"/>
      <c r="X116" s="31"/>
      <c r="Y116" s="65" t="s">
        <v>270</v>
      </c>
      <c r="Z116" s="65">
        <v>0</v>
      </c>
      <c r="AA116" s="57" t="s">
        <v>271</v>
      </c>
      <c r="AB116" s="44" t="s">
        <v>279</v>
      </c>
      <c r="AC116" s="214"/>
      <c r="AD116" s="396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25.5" customHeight="1" x14ac:dyDescent="0.3">
      <c r="A117" s="22"/>
      <c r="B117" s="22"/>
      <c r="C117" s="7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7"/>
      <c r="AB117" s="23"/>
      <c r="AC117" s="206"/>
      <c r="AD117" s="190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</row>
    <row r="118" spans="1:49" ht="30" customHeight="1" x14ac:dyDescent="0.3">
      <c r="A118" s="372" t="s">
        <v>280</v>
      </c>
      <c r="B118" s="336"/>
      <c r="C118" s="336"/>
      <c r="D118" s="336"/>
      <c r="E118" s="336"/>
      <c r="F118" s="336"/>
      <c r="G118" s="336"/>
      <c r="H118" s="336"/>
      <c r="I118" s="336"/>
      <c r="J118" s="336"/>
      <c r="K118" s="336"/>
      <c r="L118" s="336"/>
      <c r="M118" s="336"/>
      <c r="N118" s="336"/>
      <c r="O118" s="336"/>
      <c r="P118" s="336"/>
      <c r="Q118" s="336"/>
      <c r="R118" s="336"/>
      <c r="S118" s="336"/>
      <c r="T118" s="336"/>
      <c r="U118" s="336"/>
      <c r="V118" s="336"/>
      <c r="W118" s="336"/>
      <c r="X118" s="336"/>
      <c r="Y118" s="336"/>
      <c r="Z118" s="336"/>
      <c r="AA118" s="336"/>
      <c r="AB118" s="336"/>
      <c r="AC118" s="336"/>
      <c r="AD118" s="336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s="217" customFormat="1" ht="26.5" customHeight="1" x14ac:dyDescent="0.3">
      <c r="A119" s="75" t="s">
        <v>141</v>
      </c>
      <c r="B119" s="56" t="s">
        <v>81</v>
      </c>
      <c r="C119" s="33" t="s">
        <v>281</v>
      </c>
      <c r="D119" s="65">
        <v>0</v>
      </c>
      <c r="E119" s="96">
        <v>4</v>
      </c>
      <c r="F119" s="96">
        <v>0</v>
      </c>
      <c r="G119" s="65"/>
      <c r="H119" s="96"/>
      <c r="I119" s="96"/>
      <c r="J119" s="65"/>
      <c r="K119" s="96"/>
      <c r="L119" s="96"/>
      <c r="M119" s="65"/>
      <c r="N119" s="96"/>
      <c r="O119" s="96"/>
      <c r="P119" s="65"/>
      <c r="Q119" s="96"/>
      <c r="R119" s="96"/>
      <c r="S119" s="65"/>
      <c r="T119" s="96"/>
      <c r="U119" s="96"/>
      <c r="V119" s="65"/>
      <c r="W119" s="96"/>
      <c r="X119" s="96"/>
      <c r="Y119" s="65" t="s">
        <v>16</v>
      </c>
      <c r="Z119" s="56">
        <v>0</v>
      </c>
      <c r="AA119" s="44" t="s">
        <v>282</v>
      </c>
      <c r="AB119" s="44" t="s">
        <v>283</v>
      </c>
      <c r="AC119" s="207"/>
      <c r="AD119" s="39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</row>
    <row r="120" spans="1:49" s="217" customFormat="1" ht="26.5" customHeight="1" x14ac:dyDescent="0.3">
      <c r="A120" s="66" t="s">
        <v>80</v>
      </c>
      <c r="B120" s="26" t="s">
        <v>81</v>
      </c>
      <c r="C120" s="24" t="s">
        <v>284</v>
      </c>
      <c r="D120" s="51"/>
      <c r="E120" s="31"/>
      <c r="F120" s="31"/>
      <c r="G120" s="51">
        <v>0</v>
      </c>
      <c r="H120" s="31">
        <v>4</v>
      </c>
      <c r="I120" s="31">
        <v>0</v>
      </c>
      <c r="J120" s="51"/>
      <c r="K120" s="31"/>
      <c r="L120" s="31"/>
      <c r="M120" s="51"/>
      <c r="N120" s="31"/>
      <c r="O120" s="31"/>
      <c r="P120" s="51"/>
      <c r="Q120" s="31"/>
      <c r="R120" s="31"/>
      <c r="S120" s="51"/>
      <c r="T120" s="31"/>
      <c r="U120" s="31"/>
      <c r="V120" s="51"/>
      <c r="W120" s="31"/>
      <c r="X120" s="31"/>
      <c r="Y120" s="51" t="s">
        <v>16</v>
      </c>
      <c r="Z120" s="26">
        <v>0</v>
      </c>
      <c r="AA120" s="44" t="s">
        <v>282</v>
      </c>
      <c r="AB120" s="25" t="s">
        <v>285</v>
      </c>
      <c r="AC120" s="357"/>
      <c r="AD120" s="360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</row>
    <row r="121" spans="1:49" s="217" customFormat="1" ht="26.5" customHeight="1" x14ac:dyDescent="0.3">
      <c r="A121" s="229" t="s">
        <v>88</v>
      </c>
      <c r="B121" s="26" t="s">
        <v>81</v>
      </c>
      <c r="C121" s="24" t="s">
        <v>286</v>
      </c>
      <c r="D121" s="51"/>
      <c r="E121" s="31"/>
      <c r="F121" s="31"/>
      <c r="G121" s="51"/>
      <c r="H121" s="31"/>
      <c r="I121" s="31"/>
      <c r="J121" s="51">
        <v>0</v>
      </c>
      <c r="K121" s="31">
        <v>2</v>
      </c>
      <c r="L121" s="31">
        <v>0</v>
      </c>
      <c r="M121" s="51"/>
      <c r="N121" s="31"/>
      <c r="O121" s="31"/>
      <c r="P121" s="51"/>
      <c r="Q121" s="31"/>
      <c r="R121" s="31"/>
      <c r="S121" s="51"/>
      <c r="T121" s="31"/>
      <c r="U121" s="31"/>
      <c r="V121" s="51"/>
      <c r="W121" s="31"/>
      <c r="X121" s="31"/>
      <c r="Y121" s="26" t="s">
        <v>16</v>
      </c>
      <c r="Z121" s="26">
        <v>2</v>
      </c>
      <c r="AA121" s="44" t="s">
        <v>282</v>
      </c>
      <c r="AB121" s="24" t="s">
        <v>287</v>
      </c>
      <c r="AC121" s="357"/>
      <c r="AD121" s="360" t="s">
        <v>288</v>
      </c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</row>
    <row r="122" spans="1:49" s="217" customFormat="1" ht="26.5" customHeight="1" x14ac:dyDescent="0.3">
      <c r="A122" s="66" t="s">
        <v>95</v>
      </c>
      <c r="B122" s="26" t="s">
        <v>81</v>
      </c>
      <c r="C122" s="24" t="s">
        <v>289</v>
      </c>
      <c r="D122" s="51"/>
      <c r="E122" s="31"/>
      <c r="F122" s="31"/>
      <c r="G122" s="51"/>
      <c r="H122" s="31"/>
      <c r="I122" s="31"/>
      <c r="J122" s="51"/>
      <c r="K122" s="31"/>
      <c r="L122" s="31"/>
      <c r="M122" s="51">
        <v>0</v>
      </c>
      <c r="N122" s="31">
        <v>4</v>
      </c>
      <c r="O122" s="31">
        <v>0</v>
      </c>
      <c r="P122" s="51"/>
      <c r="Q122" s="31"/>
      <c r="R122" s="31"/>
      <c r="S122" s="51"/>
      <c r="T122" s="31"/>
      <c r="U122" s="31"/>
      <c r="V122" s="51"/>
      <c r="W122" s="31"/>
      <c r="X122" s="31"/>
      <c r="Y122" s="51" t="s">
        <v>16</v>
      </c>
      <c r="Z122" s="51">
        <v>2</v>
      </c>
      <c r="AA122" s="44" t="s">
        <v>282</v>
      </c>
      <c r="AB122" s="25" t="s">
        <v>290</v>
      </c>
      <c r="AC122" s="357"/>
      <c r="AD122" s="360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</row>
    <row r="123" spans="1:49" s="217" customFormat="1" ht="26.5" customHeight="1" x14ac:dyDescent="0.3">
      <c r="A123" s="66" t="s">
        <v>99</v>
      </c>
      <c r="B123" s="26" t="s">
        <v>81</v>
      </c>
      <c r="C123" s="24" t="s">
        <v>291</v>
      </c>
      <c r="D123" s="51"/>
      <c r="E123" s="31"/>
      <c r="F123" s="31"/>
      <c r="G123" s="51"/>
      <c r="H123" s="31"/>
      <c r="I123" s="31"/>
      <c r="J123" s="51"/>
      <c r="K123" s="31"/>
      <c r="L123" s="31"/>
      <c r="M123" s="51"/>
      <c r="N123" s="31"/>
      <c r="O123" s="31"/>
      <c r="P123" s="51">
        <v>0</v>
      </c>
      <c r="Q123" s="31">
        <v>2</v>
      </c>
      <c r="R123" s="31">
        <v>0</v>
      </c>
      <c r="S123" s="51"/>
      <c r="T123" s="31"/>
      <c r="U123" s="31"/>
      <c r="V123" s="51"/>
      <c r="W123" s="31"/>
      <c r="X123" s="31"/>
      <c r="Y123" s="51" t="s">
        <v>16</v>
      </c>
      <c r="Z123" s="51">
        <v>0</v>
      </c>
      <c r="AA123" s="44" t="s">
        <v>282</v>
      </c>
      <c r="AB123" s="25" t="s">
        <v>292</v>
      </c>
      <c r="AC123" s="357"/>
      <c r="AD123" s="360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</row>
    <row r="124" spans="1:49" s="217" customFormat="1" ht="26.5" customHeight="1" x14ac:dyDescent="0.3">
      <c r="A124" s="66" t="s">
        <v>152</v>
      </c>
      <c r="B124" s="26" t="s">
        <v>81</v>
      </c>
      <c r="C124" s="24" t="s">
        <v>293</v>
      </c>
      <c r="D124" s="51"/>
      <c r="E124" s="31"/>
      <c r="F124" s="31"/>
      <c r="G124" s="51"/>
      <c r="H124" s="31"/>
      <c r="I124" s="31"/>
      <c r="J124" s="51"/>
      <c r="K124" s="31"/>
      <c r="L124" s="31"/>
      <c r="M124" s="51"/>
      <c r="N124" s="31"/>
      <c r="O124" s="31"/>
      <c r="P124" s="51"/>
      <c r="Q124" s="31"/>
      <c r="R124" s="31"/>
      <c r="S124" s="51">
        <v>0</v>
      </c>
      <c r="T124" s="31">
        <v>2</v>
      </c>
      <c r="U124" s="31">
        <v>0</v>
      </c>
      <c r="V124" s="51"/>
      <c r="W124" s="31"/>
      <c r="X124" s="31"/>
      <c r="Y124" s="51" t="s">
        <v>16</v>
      </c>
      <c r="Z124" s="51">
        <v>0</v>
      </c>
      <c r="AA124" s="44" t="s">
        <v>332</v>
      </c>
      <c r="AB124" s="25" t="s">
        <v>294</v>
      </c>
      <c r="AC124" s="357"/>
      <c r="AD124" s="360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</row>
    <row r="125" spans="1:49" s="217" customFormat="1" ht="26.5" customHeight="1" x14ac:dyDescent="0.3">
      <c r="A125" s="75"/>
      <c r="B125" s="56" t="s">
        <v>81</v>
      </c>
      <c r="C125" s="33" t="s">
        <v>295</v>
      </c>
      <c r="D125" s="51"/>
      <c r="E125" s="31"/>
      <c r="F125" s="31"/>
      <c r="G125" s="51"/>
      <c r="H125" s="31"/>
      <c r="I125" s="31"/>
      <c r="J125" s="51"/>
      <c r="K125" s="31"/>
      <c r="L125" s="31"/>
      <c r="M125" s="51"/>
      <c r="N125" s="31" t="s">
        <v>242</v>
      </c>
      <c r="O125" s="31"/>
      <c r="P125" s="51"/>
      <c r="Q125" s="31" t="s">
        <v>242</v>
      </c>
      <c r="R125" s="31"/>
      <c r="S125" s="51"/>
      <c r="T125" s="31" t="s">
        <v>242</v>
      </c>
      <c r="U125" s="31"/>
      <c r="V125" s="51"/>
      <c r="W125" s="31" t="s">
        <v>242</v>
      </c>
      <c r="X125" s="31"/>
      <c r="Y125" s="65" t="s">
        <v>16</v>
      </c>
      <c r="Z125" s="230" t="s">
        <v>296</v>
      </c>
      <c r="AA125" s="44" t="s">
        <v>331</v>
      </c>
      <c r="AB125" s="44" t="s">
        <v>297</v>
      </c>
      <c r="AC125" s="207"/>
      <c r="AD125" s="360" t="s">
        <v>298</v>
      </c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</row>
    <row r="126" spans="1:49" s="234" customFormat="1" ht="26.5" customHeight="1" x14ac:dyDescent="0.3">
      <c r="A126" s="255"/>
      <c r="B126" s="247" t="s">
        <v>81</v>
      </c>
      <c r="C126" s="263" t="s">
        <v>299</v>
      </c>
      <c r="D126" s="51">
        <v>0</v>
      </c>
      <c r="E126" s="31">
        <v>2</v>
      </c>
      <c r="F126" s="31">
        <v>0</v>
      </c>
      <c r="G126" s="51"/>
      <c r="H126" s="31"/>
      <c r="I126" s="31"/>
      <c r="J126" s="51"/>
      <c r="K126" s="31"/>
      <c r="L126" s="31"/>
      <c r="M126" s="51"/>
      <c r="N126" s="31"/>
      <c r="O126" s="31"/>
      <c r="P126" s="51"/>
      <c r="Q126" s="31"/>
      <c r="R126" s="31"/>
      <c r="S126" s="51"/>
      <c r="T126" s="31"/>
      <c r="U126" s="31"/>
      <c r="V126" s="51"/>
      <c r="W126" s="31"/>
      <c r="X126" s="31"/>
      <c r="Y126" s="268" t="s">
        <v>16</v>
      </c>
      <c r="Z126" s="247">
        <v>2</v>
      </c>
      <c r="AA126" s="264" t="s">
        <v>300</v>
      </c>
      <c r="AB126" s="248" t="s">
        <v>301</v>
      </c>
      <c r="AC126" s="324"/>
      <c r="AD126" s="328"/>
      <c r="AE126" s="304"/>
      <c r="AF126" s="235"/>
      <c r="AG126" s="235"/>
      <c r="AH126" s="235"/>
      <c r="AI126" s="235"/>
      <c r="AJ126" s="235"/>
      <c r="AK126" s="235"/>
      <c r="AL126" s="235"/>
      <c r="AM126" s="235"/>
      <c r="AN126" s="235"/>
      <c r="AO126" s="235"/>
      <c r="AP126" s="235"/>
      <c r="AQ126" s="235"/>
      <c r="AR126" s="235"/>
      <c r="AS126" s="235"/>
      <c r="AT126" s="235"/>
      <c r="AU126" s="235"/>
      <c r="AV126" s="235"/>
      <c r="AW126" s="235"/>
    </row>
    <row r="127" spans="1:49" s="234" customFormat="1" ht="26.5" customHeight="1" x14ac:dyDescent="0.3">
      <c r="A127" s="255"/>
      <c r="B127" s="247" t="s">
        <v>81</v>
      </c>
      <c r="C127" s="263" t="s">
        <v>302</v>
      </c>
      <c r="D127" s="51"/>
      <c r="E127" s="31"/>
      <c r="F127" s="31"/>
      <c r="G127" s="51">
        <v>0</v>
      </c>
      <c r="H127" s="31">
        <v>2</v>
      </c>
      <c r="I127" s="31">
        <v>0</v>
      </c>
      <c r="J127" s="51"/>
      <c r="K127" s="31"/>
      <c r="L127" s="31"/>
      <c r="M127" s="51"/>
      <c r="N127" s="31"/>
      <c r="O127" s="31"/>
      <c r="P127" s="51"/>
      <c r="Q127" s="31"/>
      <c r="R127" s="31"/>
      <c r="S127" s="51"/>
      <c r="T127" s="31"/>
      <c r="U127" s="31"/>
      <c r="V127" s="51"/>
      <c r="W127" s="31"/>
      <c r="X127" s="31"/>
      <c r="Y127" s="268" t="s">
        <v>16</v>
      </c>
      <c r="Z127" s="247">
        <v>2</v>
      </c>
      <c r="AA127" s="264" t="s">
        <v>300</v>
      </c>
      <c r="AB127" s="248" t="s">
        <v>303</v>
      </c>
      <c r="AC127" s="324"/>
      <c r="AD127" s="328"/>
      <c r="AE127" s="304"/>
      <c r="AF127" s="235"/>
      <c r="AG127" s="235"/>
      <c r="AH127" s="235"/>
      <c r="AI127" s="235"/>
      <c r="AJ127" s="235"/>
      <c r="AK127" s="235"/>
      <c r="AL127" s="235"/>
      <c r="AM127" s="235"/>
      <c r="AN127" s="235"/>
      <c r="AO127" s="235"/>
      <c r="AP127" s="235"/>
      <c r="AQ127" s="235"/>
      <c r="AR127" s="235"/>
      <c r="AS127" s="235"/>
      <c r="AT127" s="235"/>
      <c r="AU127" s="235"/>
      <c r="AV127" s="235"/>
      <c r="AW127" s="235"/>
    </row>
    <row r="128" spans="1:49" s="234" customFormat="1" ht="26.5" customHeight="1" x14ac:dyDescent="0.3">
      <c r="A128" s="315"/>
      <c r="B128" s="316" t="s">
        <v>81</v>
      </c>
      <c r="C128" s="313" t="s">
        <v>304</v>
      </c>
      <c r="D128" s="51"/>
      <c r="E128" s="31"/>
      <c r="F128" s="31"/>
      <c r="G128" s="51"/>
      <c r="H128" s="31"/>
      <c r="I128" s="31"/>
      <c r="J128" s="51">
        <v>0</v>
      </c>
      <c r="K128" s="31">
        <v>2</v>
      </c>
      <c r="L128" s="31">
        <v>0</v>
      </c>
      <c r="M128" s="51"/>
      <c r="N128" s="31"/>
      <c r="O128" s="31"/>
      <c r="P128" s="51"/>
      <c r="Q128" s="31"/>
      <c r="R128" s="31"/>
      <c r="S128" s="51"/>
      <c r="T128" s="31"/>
      <c r="U128" s="31"/>
      <c r="V128" s="51"/>
      <c r="W128" s="31"/>
      <c r="X128" s="31"/>
      <c r="Y128" s="317" t="s">
        <v>16</v>
      </c>
      <c r="Z128" s="247">
        <v>2</v>
      </c>
      <c r="AA128" s="318" t="s">
        <v>300</v>
      </c>
      <c r="AB128" s="248" t="s">
        <v>305</v>
      </c>
      <c r="AC128" s="325"/>
      <c r="AD128" s="328"/>
      <c r="AE128" s="304"/>
      <c r="AF128" s="235"/>
      <c r="AG128" s="235"/>
      <c r="AH128" s="235"/>
      <c r="AI128" s="235"/>
      <c r="AJ128" s="235"/>
      <c r="AK128" s="235"/>
      <c r="AL128" s="235"/>
      <c r="AM128" s="235"/>
      <c r="AN128" s="235"/>
      <c r="AO128" s="235"/>
      <c r="AP128" s="235"/>
      <c r="AQ128" s="235"/>
      <c r="AR128" s="235"/>
      <c r="AS128" s="235"/>
      <c r="AT128" s="235"/>
      <c r="AU128" s="235"/>
      <c r="AV128" s="235"/>
      <c r="AW128" s="235"/>
    </row>
    <row r="129" spans="1:52" s="234" customFormat="1" ht="29.5" customHeight="1" x14ac:dyDescent="0.3">
      <c r="A129" s="265" t="s">
        <v>99</v>
      </c>
      <c r="B129" s="247" t="s">
        <v>81</v>
      </c>
      <c r="C129" s="263" t="s">
        <v>306</v>
      </c>
      <c r="D129" s="51"/>
      <c r="E129" s="31"/>
      <c r="F129" s="31"/>
      <c r="G129" s="51"/>
      <c r="H129" s="31"/>
      <c r="I129" s="31"/>
      <c r="J129" s="51"/>
      <c r="K129" s="31"/>
      <c r="L129" s="31"/>
      <c r="M129" s="51"/>
      <c r="N129" s="31"/>
      <c r="O129" s="31"/>
      <c r="P129" s="51">
        <v>2</v>
      </c>
      <c r="Q129" s="31">
        <v>2</v>
      </c>
      <c r="R129" s="31">
        <v>0</v>
      </c>
      <c r="S129" s="51"/>
      <c r="T129" s="31"/>
      <c r="U129" s="31"/>
      <c r="V129" s="51"/>
      <c r="W129" s="31"/>
      <c r="X129" s="31"/>
      <c r="Y129" s="266" t="s">
        <v>21</v>
      </c>
      <c r="Z129" s="266">
        <v>4</v>
      </c>
      <c r="AA129" s="318" t="s">
        <v>300</v>
      </c>
      <c r="AB129" s="319" t="s">
        <v>307</v>
      </c>
      <c r="AC129" s="272" t="s">
        <v>308</v>
      </c>
      <c r="AD129" s="328"/>
      <c r="AE129" s="322"/>
      <c r="AF129" s="235"/>
      <c r="AG129" s="235"/>
      <c r="AH129" s="235"/>
      <c r="AI129" s="235"/>
      <c r="AJ129" s="235"/>
      <c r="AK129" s="235"/>
      <c r="AL129" s="235"/>
      <c r="AM129" s="235"/>
      <c r="AN129" s="235"/>
      <c r="AO129" s="235"/>
      <c r="AP129" s="235"/>
      <c r="AQ129" s="235"/>
      <c r="AR129" s="235"/>
      <c r="AS129" s="235"/>
      <c r="AT129" s="235"/>
      <c r="AU129" s="235"/>
      <c r="AV129" s="235"/>
      <c r="AW129" s="235"/>
    </row>
    <row r="130" spans="1:52" s="234" customFormat="1" ht="41.5" customHeight="1" x14ac:dyDescent="0.3">
      <c r="A130" s="245" t="s">
        <v>99</v>
      </c>
      <c r="B130" s="246" t="s">
        <v>81</v>
      </c>
      <c r="C130" s="249" t="s">
        <v>309</v>
      </c>
      <c r="D130" s="51"/>
      <c r="E130" s="31"/>
      <c r="F130" s="31"/>
      <c r="G130" s="51"/>
      <c r="H130" s="31"/>
      <c r="I130" s="31"/>
      <c r="J130" s="51"/>
      <c r="K130" s="31"/>
      <c r="L130" s="31"/>
      <c r="M130" s="51"/>
      <c r="N130" s="31"/>
      <c r="O130" s="31"/>
      <c r="P130" s="51">
        <v>2</v>
      </c>
      <c r="Q130" s="31">
        <v>0</v>
      </c>
      <c r="R130" s="31">
        <v>0</v>
      </c>
      <c r="S130" s="51"/>
      <c r="T130" s="31"/>
      <c r="U130" s="31"/>
      <c r="V130" s="51"/>
      <c r="W130" s="31"/>
      <c r="X130" s="31"/>
      <c r="Y130" s="246" t="s">
        <v>21</v>
      </c>
      <c r="Z130" s="246">
        <v>2</v>
      </c>
      <c r="AA130" s="249" t="s">
        <v>310</v>
      </c>
      <c r="AB130" s="320" t="s">
        <v>311</v>
      </c>
      <c r="AC130" s="326" t="s">
        <v>115</v>
      </c>
      <c r="AD130" s="328"/>
      <c r="AE130" s="304"/>
      <c r="AF130" s="235"/>
      <c r="AG130" s="235"/>
      <c r="AH130" s="235"/>
      <c r="AI130" s="235"/>
      <c r="AJ130" s="235"/>
      <c r="AK130" s="235"/>
      <c r="AL130" s="235"/>
      <c r="AM130" s="235"/>
      <c r="AN130" s="235"/>
      <c r="AO130" s="235"/>
      <c r="AP130" s="235"/>
      <c r="AQ130" s="235"/>
      <c r="AR130" s="235"/>
      <c r="AS130" s="235"/>
      <c r="AT130" s="235"/>
      <c r="AU130" s="235"/>
      <c r="AV130" s="235"/>
      <c r="AW130" s="235"/>
    </row>
    <row r="131" spans="1:52" s="234" customFormat="1" ht="36" customHeight="1" x14ac:dyDescent="0.3">
      <c r="A131" s="247"/>
      <c r="B131" s="247" t="s">
        <v>81</v>
      </c>
      <c r="C131" s="303" t="s">
        <v>312</v>
      </c>
      <c r="D131" s="51"/>
      <c r="E131" s="31"/>
      <c r="F131" s="31"/>
      <c r="G131" s="51"/>
      <c r="H131" s="31"/>
      <c r="I131" s="31"/>
      <c r="J131" s="51"/>
      <c r="K131" s="31" t="s">
        <v>242</v>
      </c>
      <c r="L131" s="31"/>
      <c r="M131" s="51"/>
      <c r="N131" s="31" t="s">
        <v>242</v>
      </c>
      <c r="O131" s="31"/>
      <c r="P131" s="51"/>
      <c r="Q131" s="31" t="s">
        <v>242</v>
      </c>
      <c r="R131" s="31"/>
      <c r="S131" s="51"/>
      <c r="T131" s="31" t="s">
        <v>242</v>
      </c>
      <c r="U131" s="31"/>
      <c r="V131" s="51"/>
      <c r="W131" s="31" t="s">
        <v>242</v>
      </c>
      <c r="X131" s="31"/>
      <c r="Y131" s="247" t="s">
        <v>250</v>
      </c>
      <c r="Z131" s="247">
        <v>2</v>
      </c>
      <c r="AA131" s="263" t="s">
        <v>78</v>
      </c>
      <c r="AB131" s="321" t="s">
        <v>313</v>
      </c>
      <c r="AC131" s="327"/>
      <c r="AD131" s="329" t="s">
        <v>314</v>
      </c>
      <c r="AE131" s="323"/>
      <c r="AF131" s="235"/>
      <c r="AG131" s="235"/>
      <c r="AH131" s="235"/>
      <c r="AI131" s="235"/>
      <c r="AJ131" s="235"/>
      <c r="AK131" s="235"/>
      <c r="AL131" s="235"/>
      <c r="AM131" s="235"/>
      <c r="AN131" s="235"/>
      <c r="AO131" s="235"/>
      <c r="AP131" s="235"/>
      <c r="AQ131" s="235"/>
      <c r="AR131" s="235"/>
      <c r="AS131" s="235"/>
      <c r="AT131" s="235"/>
      <c r="AU131" s="235"/>
      <c r="AV131" s="235"/>
      <c r="AW131" s="235"/>
      <c r="AX131" s="235"/>
      <c r="AY131" s="235"/>
      <c r="AZ131" s="235"/>
    </row>
    <row r="132" spans="1:52" ht="12.75" customHeight="1" x14ac:dyDescent="0.3">
      <c r="A132" s="3"/>
      <c r="B132" s="9"/>
      <c r="C132" s="153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3"/>
      <c r="AA132" s="1"/>
      <c r="AB132" s="1"/>
      <c r="AC132" s="210"/>
      <c r="AD132" s="2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52" ht="12.75" customHeight="1" x14ac:dyDescent="0.3">
      <c r="A133" s="3"/>
      <c r="B133" s="3"/>
      <c r="C133" s="15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1"/>
      <c r="AB133" s="1"/>
      <c r="AC133" s="210"/>
      <c r="AD133" s="2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52" ht="12.75" customHeight="1" x14ac:dyDescent="0.3">
      <c r="A134" s="3"/>
      <c r="B134" s="3"/>
      <c r="C134" s="15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1"/>
      <c r="AB134" s="1"/>
      <c r="AC134" s="210"/>
      <c r="AD134" s="2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52" ht="12.75" customHeight="1" x14ac:dyDescent="0.3">
      <c r="A135" s="3"/>
      <c r="B135" s="9"/>
      <c r="C135" s="153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3"/>
      <c r="AA135" s="1"/>
      <c r="AB135" s="1"/>
      <c r="AC135" s="210"/>
      <c r="AD135" s="2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52" ht="12.75" customHeight="1" x14ac:dyDescent="0.3">
      <c r="A136" s="3"/>
      <c r="B136" s="3"/>
      <c r="C136" s="15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1"/>
      <c r="AB136" s="1"/>
      <c r="AC136" s="210"/>
      <c r="AD136" s="2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52" ht="12.75" customHeight="1" x14ac:dyDescent="0.3">
      <c r="A137" s="3"/>
      <c r="B137" s="3"/>
      <c r="C137" s="15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1"/>
      <c r="AB137" s="1"/>
      <c r="AC137" s="210"/>
      <c r="AD137" s="2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52" ht="12.75" customHeight="1" x14ac:dyDescent="0.3">
      <c r="A138" s="3"/>
      <c r="B138" s="3"/>
      <c r="C138" s="15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1"/>
      <c r="AB138" s="1"/>
      <c r="AC138" s="210"/>
      <c r="AD138" s="2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52" ht="12.75" customHeight="1" x14ac:dyDescent="0.3">
      <c r="A139" s="3"/>
      <c r="B139" s="3"/>
      <c r="C139" s="15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1"/>
      <c r="AB139" s="1"/>
      <c r="AC139" s="210"/>
      <c r="AD139" s="2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52" ht="12.75" customHeight="1" x14ac:dyDescent="0.3">
      <c r="A140" s="3"/>
      <c r="B140" s="9"/>
      <c r="C140" s="153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3"/>
      <c r="Z140" s="3"/>
      <c r="AA140" s="1"/>
      <c r="AB140" s="1"/>
      <c r="AC140" s="210"/>
      <c r="AD140" s="2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52" ht="12.75" customHeight="1" x14ac:dyDescent="0.3">
      <c r="A141" s="3"/>
      <c r="B141" s="9"/>
      <c r="C141" s="153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3"/>
      <c r="Z141" s="3"/>
      <c r="AA141" s="1"/>
      <c r="AB141" s="1"/>
      <c r="AC141" s="210"/>
      <c r="AD141" s="2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52" ht="12.75" customHeight="1" x14ac:dyDescent="0.3">
      <c r="A142" s="3"/>
      <c r="B142" s="3"/>
      <c r="C142" s="15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1"/>
      <c r="AB142" s="1"/>
      <c r="AC142" s="210"/>
      <c r="AD142" s="2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52" ht="12.75" customHeight="1" x14ac:dyDescent="0.3">
      <c r="A143" s="3"/>
      <c r="B143" s="3"/>
      <c r="C143" s="15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1"/>
      <c r="AB143" s="1"/>
      <c r="AC143" s="210"/>
      <c r="AD143" s="2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52" ht="12.75" customHeight="1" x14ac:dyDescent="0.3">
      <c r="A144" s="3"/>
      <c r="B144" s="3"/>
      <c r="C144" s="15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1"/>
      <c r="AB144" s="1"/>
      <c r="AC144" s="210"/>
      <c r="AD144" s="2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2.75" customHeight="1" x14ac:dyDescent="0.3">
      <c r="A145" s="3"/>
      <c r="B145" s="3"/>
      <c r="C145" s="15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1"/>
      <c r="AB145" s="1"/>
      <c r="AC145" s="210"/>
      <c r="AD145" s="2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2.75" customHeight="1" x14ac:dyDescent="0.3">
      <c r="A146" s="3"/>
      <c r="B146" s="3"/>
      <c r="C146" s="15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1"/>
      <c r="AB146" s="1"/>
      <c r="AC146" s="210"/>
      <c r="AD146" s="2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2.75" customHeight="1" x14ac:dyDescent="0.3">
      <c r="A147" s="3"/>
      <c r="B147" s="3"/>
      <c r="C147" s="15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1"/>
      <c r="AB147" s="1"/>
      <c r="AC147" s="210"/>
      <c r="AD147" s="2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2.75" customHeight="1" x14ac:dyDescent="0.3">
      <c r="A148" s="3"/>
      <c r="B148" s="3"/>
      <c r="C148" s="15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1"/>
      <c r="AB148" s="1"/>
      <c r="AC148" s="210"/>
      <c r="AD148" s="2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2.75" customHeight="1" x14ac:dyDescent="0.3">
      <c r="A149" s="3"/>
      <c r="B149" s="3"/>
      <c r="C149" s="15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1"/>
      <c r="AB149" s="1"/>
      <c r="AC149" s="210"/>
      <c r="AD149" s="2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2.75" customHeight="1" x14ac:dyDescent="0.3">
      <c r="A150" s="3"/>
      <c r="B150" s="3"/>
      <c r="C150" s="15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1"/>
      <c r="AB150" s="1"/>
      <c r="AC150" s="210"/>
      <c r="AD150" s="2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2.75" customHeight="1" x14ac:dyDescent="0.3">
      <c r="A151" s="3"/>
      <c r="B151" s="3"/>
      <c r="C151" s="15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1"/>
      <c r="AB151" s="1"/>
      <c r="AC151" s="210"/>
      <c r="AD151" s="2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2.75" customHeight="1" x14ac:dyDescent="0.3">
      <c r="A152" s="3"/>
      <c r="B152" s="3"/>
      <c r="C152" s="15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1"/>
      <c r="AB152" s="1"/>
      <c r="AC152" s="210"/>
      <c r="AD152" s="2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2.75" customHeight="1" x14ac:dyDescent="0.3">
      <c r="B153" s="3"/>
      <c r="C153" s="15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1"/>
      <c r="AB153" s="1"/>
      <c r="AC153" s="210"/>
      <c r="AD153" s="2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2.75" customHeight="1" x14ac:dyDescent="0.3">
      <c r="A154" s="3"/>
      <c r="B154" s="3"/>
      <c r="C154" s="15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1"/>
      <c r="AB154" s="1"/>
      <c r="AC154" s="210"/>
      <c r="AD154" s="2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2.75" customHeight="1" x14ac:dyDescent="0.3">
      <c r="A155" s="3"/>
      <c r="B155" s="3"/>
      <c r="C155" s="15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1"/>
      <c r="AB155" s="1"/>
      <c r="AC155" s="210"/>
      <c r="AD155" s="2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2.75" customHeight="1" x14ac:dyDescent="0.3">
      <c r="A156" s="3"/>
      <c r="B156" s="3"/>
      <c r="C156" s="15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1"/>
      <c r="AB156" s="1"/>
      <c r="AC156" s="210"/>
      <c r="AD156" s="2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2.75" customHeight="1" x14ac:dyDescent="0.3">
      <c r="A157" s="3"/>
      <c r="B157" s="3"/>
      <c r="C157" s="15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1"/>
      <c r="AB157" s="1"/>
      <c r="AC157" s="210"/>
      <c r="AD157" s="2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2.75" customHeight="1" x14ac:dyDescent="0.3">
      <c r="A158" s="3"/>
      <c r="B158" s="3"/>
      <c r="C158" s="15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1"/>
      <c r="AB158" s="1"/>
      <c r="AC158" s="210"/>
      <c r="AD158" s="2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2.75" customHeight="1" x14ac:dyDescent="0.3">
      <c r="A159" s="3"/>
      <c r="B159" s="3"/>
      <c r="C159" s="15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1"/>
      <c r="AB159" s="1"/>
      <c r="AC159" s="210"/>
      <c r="AD159" s="2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2.75" customHeight="1" x14ac:dyDescent="0.3">
      <c r="A160" s="3"/>
      <c r="B160" s="3"/>
      <c r="C160" s="15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1"/>
      <c r="AB160" s="1"/>
      <c r="AC160" s="210"/>
      <c r="AD160" s="2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2.75" customHeight="1" x14ac:dyDescent="0.3">
      <c r="A161" s="3"/>
      <c r="B161" s="3"/>
      <c r="C161" s="15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1"/>
      <c r="AB161" s="1"/>
      <c r="AC161" s="210"/>
      <c r="AD161" s="2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2.75" customHeight="1" x14ac:dyDescent="0.3">
      <c r="A162" s="3"/>
      <c r="B162" s="3"/>
      <c r="C162" s="15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1"/>
      <c r="AB162" s="1"/>
      <c r="AC162" s="210"/>
      <c r="AD162" s="2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2.75" customHeight="1" x14ac:dyDescent="0.3">
      <c r="A163" s="3"/>
      <c r="B163" s="3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1"/>
      <c r="AB163" s="1"/>
      <c r="AC163" s="210"/>
      <c r="AD163" s="2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2.75" customHeight="1" x14ac:dyDescent="0.3">
      <c r="A164" s="3"/>
      <c r="B164" s="3"/>
      <c r="C164" s="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1"/>
      <c r="AB164" s="1"/>
      <c r="AC164" s="210"/>
      <c r="AD164" s="2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2.75" customHeight="1" x14ac:dyDescent="0.3">
      <c r="A165" s="3"/>
      <c r="B165" s="3"/>
      <c r="C165" s="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1"/>
      <c r="AB165" s="1"/>
      <c r="AC165" s="210"/>
      <c r="AD165" s="2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2.75" customHeight="1" x14ac:dyDescent="0.3">
      <c r="A166" s="3"/>
      <c r="B166" s="3"/>
      <c r="C166" s="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1"/>
      <c r="AB166" s="1"/>
      <c r="AC166" s="210"/>
      <c r="AD166" s="2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2.75" customHeight="1" x14ac:dyDescent="0.3">
      <c r="A167" s="3"/>
      <c r="B167" s="3"/>
      <c r="C167" s="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1"/>
      <c r="AB167" s="1"/>
      <c r="AC167" s="210"/>
      <c r="AD167" s="2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2.75" customHeight="1" x14ac:dyDescent="0.3">
      <c r="A168" s="3"/>
      <c r="B168" s="3"/>
      <c r="C168" s="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1"/>
      <c r="AB168" s="1"/>
      <c r="AC168" s="210"/>
      <c r="AD168" s="2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2.75" customHeight="1" x14ac:dyDescent="0.3">
      <c r="A169" s="3"/>
      <c r="B169" s="3"/>
      <c r="C169" s="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1"/>
      <c r="AB169" s="1"/>
      <c r="AC169" s="210"/>
      <c r="AD169" s="2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2.75" customHeight="1" x14ac:dyDescent="0.3">
      <c r="A170" s="3"/>
      <c r="B170" s="3"/>
      <c r="C170" s="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1"/>
      <c r="AB170" s="1"/>
      <c r="AC170" s="210"/>
      <c r="AD170" s="2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2.75" customHeight="1" x14ac:dyDescent="0.3">
      <c r="A171" s="3"/>
      <c r="B171" s="3"/>
      <c r="C171" s="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1"/>
      <c r="AB171" s="1"/>
      <c r="AC171" s="210"/>
      <c r="AD171" s="2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2.75" customHeight="1" x14ac:dyDescent="0.3">
      <c r="A172" s="3"/>
      <c r="B172" s="3"/>
      <c r="C172" s="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1"/>
      <c r="AB172" s="1"/>
      <c r="AC172" s="210"/>
      <c r="AD172" s="2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2.75" customHeight="1" x14ac:dyDescent="0.3">
      <c r="A173" s="3"/>
      <c r="B173" s="3"/>
      <c r="C173" s="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1"/>
      <c r="AB173" s="1"/>
      <c r="AC173" s="210"/>
      <c r="AD173" s="2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2.75" customHeight="1" x14ac:dyDescent="0.3">
      <c r="A174" s="3"/>
      <c r="B174" s="3"/>
      <c r="C174" s="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1"/>
      <c r="AB174" s="1"/>
      <c r="AC174" s="210"/>
      <c r="AD174" s="2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2.75" customHeight="1" x14ac:dyDescent="0.3">
      <c r="A175" s="3"/>
      <c r="B175" s="3"/>
      <c r="C175" s="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1"/>
      <c r="AB175" s="1"/>
      <c r="AC175" s="210"/>
      <c r="AD175" s="2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2.75" customHeight="1" x14ac:dyDescent="0.3">
      <c r="A176" s="3"/>
      <c r="B176" s="3"/>
      <c r="C176" s="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1"/>
      <c r="AB176" s="1"/>
      <c r="AC176" s="210"/>
      <c r="AD176" s="2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2.75" customHeight="1" x14ac:dyDescent="0.3">
      <c r="A177" s="3"/>
      <c r="B177" s="3"/>
      <c r="C177" s="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1"/>
      <c r="AB177" s="1"/>
      <c r="AC177" s="210"/>
      <c r="AD177" s="2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2.75" customHeight="1" x14ac:dyDescent="0.3">
      <c r="A178" s="3"/>
      <c r="B178" s="3"/>
      <c r="C178" s="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1"/>
      <c r="AB178" s="1"/>
      <c r="AC178" s="210"/>
      <c r="AD178" s="2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2.75" customHeight="1" x14ac:dyDescent="0.3">
      <c r="A179" s="3"/>
      <c r="B179" s="3"/>
      <c r="C179" s="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1"/>
      <c r="AB179" s="1"/>
      <c r="AC179" s="210"/>
      <c r="AD179" s="2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2.75" customHeight="1" x14ac:dyDescent="0.3">
      <c r="A180" s="3"/>
      <c r="B180" s="3"/>
      <c r="C180" s="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1"/>
      <c r="AB180" s="1"/>
      <c r="AC180" s="210"/>
      <c r="AD180" s="2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2.75" customHeight="1" x14ac:dyDescent="0.3">
      <c r="A181" s="3"/>
      <c r="B181" s="3"/>
      <c r="C181" s="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1"/>
      <c r="AB181" s="1"/>
      <c r="AC181" s="210"/>
      <c r="AD181" s="2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2.75" customHeight="1" x14ac:dyDescent="0.3">
      <c r="A182" s="3"/>
      <c r="B182" s="3"/>
      <c r="C182" s="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1"/>
      <c r="AB182" s="1"/>
      <c r="AC182" s="210"/>
      <c r="AD182" s="2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2.75" customHeight="1" x14ac:dyDescent="0.3">
      <c r="A183" s="3"/>
      <c r="B183" s="3"/>
      <c r="C183" s="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1"/>
      <c r="AB183" s="1"/>
      <c r="AC183" s="210"/>
      <c r="AD183" s="2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2.75" customHeight="1" x14ac:dyDescent="0.3">
      <c r="A184" s="3"/>
      <c r="B184" s="3"/>
      <c r="C184" s="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1"/>
      <c r="AB184" s="1"/>
      <c r="AC184" s="210"/>
      <c r="AD184" s="2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2.75" customHeight="1" x14ac:dyDescent="0.3">
      <c r="A185" s="3"/>
      <c r="B185" s="3"/>
      <c r="C185" s="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1"/>
      <c r="AB185" s="1"/>
      <c r="AC185" s="210"/>
      <c r="AD185" s="2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2.75" customHeight="1" x14ac:dyDescent="0.3">
      <c r="A186" s="3"/>
      <c r="B186" s="3"/>
      <c r="C186" s="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1"/>
      <c r="AB186" s="1"/>
      <c r="AC186" s="210"/>
      <c r="AD186" s="2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2.75" customHeight="1" x14ac:dyDescent="0.3">
      <c r="A187" s="3"/>
      <c r="B187" s="3"/>
      <c r="C187" s="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1"/>
      <c r="AB187" s="1"/>
      <c r="AC187" s="210"/>
      <c r="AD187" s="2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2.75" customHeight="1" x14ac:dyDescent="0.3">
      <c r="A188" s="3"/>
      <c r="B188" s="3"/>
      <c r="C188" s="15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1"/>
      <c r="AB188" s="1"/>
      <c r="AC188" s="210"/>
      <c r="AD188" s="2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2.75" customHeight="1" x14ac:dyDescent="0.3">
      <c r="A189" s="3"/>
      <c r="B189" s="3"/>
      <c r="C189" s="15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1"/>
      <c r="AB189" s="1"/>
      <c r="AC189" s="210"/>
      <c r="AD189" s="2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2.75" customHeight="1" x14ac:dyDescent="0.3">
      <c r="A190" s="3"/>
      <c r="B190" s="3"/>
      <c r="C190" s="15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1"/>
      <c r="AB190" s="1"/>
      <c r="AC190" s="210"/>
      <c r="AD190" s="2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2.75" customHeight="1" x14ac:dyDescent="0.3">
      <c r="A191" s="3"/>
      <c r="B191" s="3"/>
      <c r="C191" s="15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1"/>
      <c r="AB191" s="1"/>
      <c r="AC191" s="210"/>
      <c r="AD191" s="2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2.75" customHeight="1" x14ac:dyDescent="0.3">
      <c r="A192" s="3"/>
      <c r="B192" s="3"/>
      <c r="C192" s="15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1"/>
      <c r="AB192" s="1"/>
      <c r="AC192" s="210"/>
      <c r="AD192" s="2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2.75" customHeight="1" x14ac:dyDescent="0.3">
      <c r="A193" s="3"/>
      <c r="B193" s="3"/>
      <c r="C193" s="15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1"/>
      <c r="AB193" s="1"/>
      <c r="AC193" s="210"/>
      <c r="AD193" s="2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2.75" customHeight="1" x14ac:dyDescent="0.3">
      <c r="A194" s="3"/>
      <c r="B194" s="3"/>
      <c r="C194" s="15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1"/>
      <c r="AB194" s="1"/>
      <c r="AC194" s="210"/>
      <c r="AD194" s="2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2.75" customHeight="1" x14ac:dyDescent="0.3">
      <c r="A195" s="3"/>
      <c r="B195" s="3"/>
      <c r="C195" s="15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1"/>
      <c r="AB195" s="1"/>
      <c r="AC195" s="210"/>
      <c r="AD195" s="2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2.75" customHeight="1" x14ac:dyDescent="0.3">
      <c r="A196" s="3"/>
      <c r="B196" s="3"/>
      <c r="C196" s="15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1"/>
      <c r="AB196" s="1"/>
      <c r="AC196" s="210"/>
      <c r="AD196" s="2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2.75" customHeight="1" x14ac:dyDescent="0.3">
      <c r="A197" s="3"/>
      <c r="B197" s="3"/>
      <c r="C197" s="15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1"/>
      <c r="AB197" s="1"/>
      <c r="AC197" s="210"/>
      <c r="AD197" s="2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2.75" customHeight="1" x14ac:dyDescent="0.3">
      <c r="A198" s="3"/>
      <c r="B198" s="3"/>
      <c r="C198" s="15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1"/>
      <c r="AB198" s="1"/>
      <c r="AC198" s="210"/>
      <c r="AD198" s="2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2.75" customHeight="1" x14ac:dyDescent="0.3">
      <c r="A199" s="3"/>
      <c r="B199" s="3"/>
      <c r="C199" s="15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1"/>
      <c r="AB199" s="1"/>
      <c r="AC199" s="210"/>
      <c r="AD199" s="2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2.75" customHeight="1" x14ac:dyDescent="0.3">
      <c r="A200" s="3"/>
      <c r="B200" s="3"/>
      <c r="C200" s="15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1"/>
      <c r="AB200" s="1"/>
      <c r="AC200" s="210"/>
      <c r="AD200" s="2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2.75" customHeight="1" x14ac:dyDescent="0.3">
      <c r="A201" s="3"/>
      <c r="B201" s="3"/>
      <c r="C201" s="15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1"/>
      <c r="AB201" s="1"/>
      <c r="AC201" s="210"/>
      <c r="AD201" s="2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2.75" customHeight="1" x14ac:dyDescent="0.3">
      <c r="A202" s="3"/>
      <c r="B202" s="3"/>
      <c r="C202" s="15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1"/>
      <c r="AB202" s="1"/>
      <c r="AC202" s="210"/>
      <c r="AD202" s="2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2.75" customHeight="1" x14ac:dyDescent="0.3">
      <c r="A203" s="3"/>
      <c r="B203" s="3"/>
      <c r="C203" s="15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1"/>
      <c r="AB203" s="1"/>
      <c r="AC203" s="210"/>
      <c r="AD203" s="2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2.75" customHeight="1" x14ac:dyDescent="0.3">
      <c r="A204" s="3"/>
      <c r="B204" s="3"/>
      <c r="C204" s="15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1"/>
      <c r="AB204" s="1"/>
      <c r="AC204" s="210"/>
      <c r="AD204" s="2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2.75" customHeight="1" x14ac:dyDescent="0.3">
      <c r="A205" s="3"/>
      <c r="B205" s="3"/>
      <c r="C205" s="15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1"/>
      <c r="AB205" s="1"/>
      <c r="AC205" s="210"/>
      <c r="AD205" s="2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2.75" customHeight="1" x14ac:dyDescent="0.3">
      <c r="A206" s="3"/>
      <c r="B206" s="3"/>
      <c r="C206" s="15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1"/>
      <c r="AB206" s="1"/>
      <c r="AC206" s="210"/>
      <c r="AD206" s="2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2.75" customHeight="1" x14ac:dyDescent="0.3">
      <c r="A207" s="3"/>
      <c r="B207" s="3"/>
      <c r="C207" s="15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1"/>
      <c r="AB207" s="1"/>
      <c r="AC207" s="210"/>
      <c r="AD207" s="2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2.75" customHeight="1" x14ac:dyDescent="0.3">
      <c r="A208" s="3"/>
      <c r="B208" s="3"/>
      <c r="C208" s="15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1"/>
      <c r="AB208" s="1"/>
      <c r="AC208" s="210"/>
      <c r="AD208" s="2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2.75" customHeight="1" x14ac:dyDescent="0.3">
      <c r="A209" s="3"/>
      <c r="B209" s="3"/>
      <c r="C209" s="15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1"/>
      <c r="AB209" s="1"/>
      <c r="AC209" s="210"/>
      <c r="AD209" s="2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2.75" customHeight="1" x14ac:dyDescent="0.3">
      <c r="A210" s="3"/>
      <c r="B210" s="3"/>
      <c r="C210" s="15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1"/>
      <c r="AB210" s="1"/>
      <c r="AC210" s="210"/>
      <c r="AD210" s="2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2.75" customHeight="1" x14ac:dyDescent="0.3">
      <c r="A211" s="3"/>
      <c r="B211" s="3"/>
      <c r="C211" s="15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1"/>
      <c r="AB211" s="1"/>
      <c r="AC211" s="210"/>
      <c r="AD211" s="2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2.75" customHeight="1" x14ac:dyDescent="0.3">
      <c r="A212" s="3"/>
      <c r="B212" s="3"/>
      <c r="C212" s="15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1"/>
      <c r="AB212" s="1"/>
      <c r="AC212" s="210"/>
      <c r="AD212" s="2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2.75" customHeight="1" x14ac:dyDescent="0.3">
      <c r="A213" s="3"/>
      <c r="B213" s="3"/>
      <c r="C213" s="15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1"/>
      <c r="AB213" s="1"/>
      <c r="AC213" s="210"/>
      <c r="AD213" s="2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2.75" customHeight="1" x14ac:dyDescent="0.3">
      <c r="A214" s="3"/>
      <c r="B214" s="3"/>
      <c r="C214" s="15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1"/>
      <c r="AB214" s="1"/>
      <c r="AC214" s="210"/>
      <c r="AD214" s="2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2.75" customHeight="1" x14ac:dyDescent="0.3">
      <c r="A215" s="3"/>
      <c r="B215" s="3"/>
      <c r="C215" s="15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1"/>
      <c r="AB215" s="1"/>
      <c r="AC215" s="210"/>
      <c r="AD215" s="2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2.75" customHeight="1" x14ac:dyDescent="0.3">
      <c r="A216" s="3"/>
      <c r="B216" s="3"/>
      <c r="C216" s="15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1"/>
      <c r="AB216" s="1"/>
      <c r="AC216" s="210"/>
      <c r="AD216" s="2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2.75" customHeight="1" x14ac:dyDescent="0.3">
      <c r="A217" s="3"/>
      <c r="B217" s="3"/>
      <c r="C217" s="15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1"/>
      <c r="AB217" s="1"/>
      <c r="AC217" s="210"/>
      <c r="AD217" s="2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2.75" customHeight="1" x14ac:dyDescent="0.3">
      <c r="A218" s="3"/>
      <c r="B218" s="3"/>
      <c r="C218" s="15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1"/>
      <c r="AB218" s="1"/>
      <c r="AC218" s="210"/>
      <c r="AD218" s="2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2.75" customHeight="1" x14ac:dyDescent="0.3">
      <c r="A219" s="3"/>
      <c r="B219" s="3"/>
      <c r="C219" s="15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1"/>
      <c r="AB219" s="1"/>
      <c r="AC219" s="210"/>
      <c r="AD219" s="2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2.75" customHeight="1" x14ac:dyDescent="0.3">
      <c r="A220" s="3"/>
      <c r="B220" s="3"/>
      <c r="C220" s="15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1"/>
      <c r="AB220" s="1"/>
      <c r="AC220" s="210"/>
      <c r="AD220" s="2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2.75" customHeight="1" x14ac:dyDescent="0.3">
      <c r="A221" s="3"/>
      <c r="B221" s="3"/>
      <c r="C221" s="15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1"/>
      <c r="AB221" s="1"/>
      <c r="AC221" s="210"/>
      <c r="AD221" s="2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2.75" customHeight="1" x14ac:dyDescent="0.3">
      <c r="A222" s="3"/>
      <c r="B222" s="3"/>
      <c r="C222" s="15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1"/>
      <c r="AB222" s="1"/>
      <c r="AC222" s="210"/>
      <c r="AD222" s="2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2.75" customHeight="1" x14ac:dyDescent="0.3">
      <c r="A223" s="3"/>
      <c r="B223" s="3"/>
      <c r="C223" s="15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1"/>
      <c r="AB223" s="1"/>
      <c r="AC223" s="210"/>
      <c r="AD223" s="2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2.75" customHeight="1" x14ac:dyDescent="0.3">
      <c r="A224" s="3"/>
      <c r="B224" s="3"/>
      <c r="C224" s="15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1"/>
      <c r="AB224" s="1"/>
      <c r="AC224" s="210"/>
      <c r="AD224" s="2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2.75" customHeight="1" x14ac:dyDescent="0.3">
      <c r="A225" s="3"/>
      <c r="B225" s="3"/>
      <c r="C225" s="15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1"/>
      <c r="AB225" s="1"/>
      <c r="AC225" s="210"/>
      <c r="AD225" s="2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2.75" customHeight="1" x14ac:dyDescent="0.3">
      <c r="A226" s="3"/>
      <c r="B226" s="3"/>
      <c r="C226" s="15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1"/>
      <c r="AB226" s="1"/>
      <c r="AC226" s="210"/>
      <c r="AD226" s="2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2.75" customHeight="1" x14ac:dyDescent="0.3">
      <c r="A227" s="3"/>
      <c r="B227" s="3"/>
      <c r="C227" s="15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1"/>
      <c r="AB227" s="1"/>
      <c r="AC227" s="210"/>
      <c r="AD227" s="2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2.75" customHeight="1" x14ac:dyDescent="0.3">
      <c r="A228" s="3"/>
      <c r="B228" s="3"/>
      <c r="C228" s="15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1"/>
      <c r="AB228" s="1"/>
      <c r="AC228" s="210"/>
      <c r="AD228" s="2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2.75" customHeight="1" x14ac:dyDescent="0.3">
      <c r="A229" s="3"/>
      <c r="B229" s="3"/>
      <c r="C229" s="15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1"/>
      <c r="AB229" s="1"/>
      <c r="AC229" s="210"/>
      <c r="AD229" s="2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2.75" customHeight="1" x14ac:dyDescent="0.3">
      <c r="A230" s="3"/>
      <c r="B230" s="3"/>
      <c r="C230" s="15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1"/>
      <c r="AB230" s="1"/>
      <c r="AC230" s="210"/>
      <c r="AD230" s="2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2.75" customHeight="1" x14ac:dyDescent="0.3">
      <c r="A231" s="3"/>
      <c r="B231" s="3"/>
      <c r="C231" s="15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1"/>
      <c r="AB231" s="1"/>
      <c r="AC231" s="210"/>
      <c r="AD231" s="2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2.75" customHeight="1" x14ac:dyDescent="0.3">
      <c r="A232" s="3"/>
      <c r="B232" s="3"/>
      <c r="C232" s="15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1"/>
      <c r="AB232" s="1"/>
      <c r="AC232" s="210"/>
      <c r="AD232" s="2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2.75" customHeight="1" x14ac:dyDescent="0.3">
      <c r="A233" s="3"/>
      <c r="B233" s="3"/>
      <c r="C233" s="15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1"/>
      <c r="AB233" s="1"/>
      <c r="AC233" s="210"/>
      <c r="AD233" s="2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2.75" customHeight="1" x14ac:dyDescent="0.3">
      <c r="A234" s="3"/>
      <c r="B234" s="3"/>
      <c r="C234" s="15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1"/>
      <c r="AB234" s="1"/>
      <c r="AC234" s="210"/>
      <c r="AD234" s="2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2.75" customHeight="1" x14ac:dyDescent="0.3">
      <c r="A235" s="3"/>
      <c r="B235" s="3"/>
      <c r="C235" s="15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1"/>
      <c r="AB235" s="1"/>
      <c r="AC235" s="210"/>
      <c r="AD235" s="2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2.75" customHeight="1" x14ac:dyDescent="0.3">
      <c r="A236" s="3"/>
      <c r="B236" s="3"/>
      <c r="C236" s="15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1"/>
      <c r="AB236" s="1"/>
      <c r="AC236" s="210"/>
      <c r="AD236" s="2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2.75" customHeight="1" x14ac:dyDescent="0.3">
      <c r="A237" s="3"/>
      <c r="B237" s="3"/>
      <c r="C237" s="15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1"/>
      <c r="AB237" s="1"/>
      <c r="AC237" s="210"/>
      <c r="AD237" s="2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2.75" customHeight="1" x14ac:dyDescent="0.3">
      <c r="A238" s="3"/>
      <c r="B238" s="3"/>
      <c r="C238" s="15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1"/>
      <c r="AB238" s="1"/>
      <c r="AC238" s="210"/>
      <c r="AD238" s="2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2.75" customHeight="1" x14ac:dyDescent="0.3">
      <c r="A239" s="3"/>
      <c r="B239" s="3"/>
      <c r="C239" s="15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1"/>
      <c r="AB239" s="1"/>
      <c r="AC239" s="210"/>
      <c r="AD239" s="2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2.75" customHeight="1" x14ac:dyDescent="0.3">
      <c r="A240" s="3"/>
      <c r="B240" s="3"/>
      <c r="C240" s="15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1"/>
      <c r="AB240" s="1"/>
      <c r="AC240" s="210"/>
      <c r="AD240" s="2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2.75" customHeight="1" x14ac:dyDescent="0.3">
      <c r="A241" s="3"/>
      <c r="B241" s="3"/>
      <c r="C241" s="15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1"/>
      <c r="AB241" s="1"/>
      <c r="AC241" s="210"/>
      <c r="AD241" s="2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2.75" customHeight="1" x14ac:dyDescent="0.3">
      <c r="A242" s="3"/>
      <c r="B242" s="3"/>
      <c r="C242" s="15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1"/>
      <c r="AB242" s="1"/>
      <c r="AC242" s="210"/>
      <c r="AD242" s="2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2.75" customHeight="1" x14ac:dyDescent="0.3">
      <c r="A243" s="3"/>
      <c r="B243" s="3"/>
      <c r="C243" s="15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1"/>
      <c r="AB243" s="1"/>
      <c r="AC243" s="210"/>
      <c r="AD243" s="2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2.75" customHeight="1" x14ac:dyDescent="0.3">
      <c r="A244" s="3"/>
      <c r="B244" s="3"/>
      <c r="C244" s="15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1"/>
      <c r="AB244" s="1"/>
      <c r="AC244" s="210"/>
      <c r="AD244" s="2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2.75" customHeight="1" x14ac:dyDescent="0.3">
      <c r="A245" s="3"/>
      <c r="B245" s="3"/>
      <c r="C245" s="15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1"/>
      <c r="AB245" s="1"/>
      <c r="AC245" s="210"/>
      <c r="AD245" s="2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2.75" customHeight="1" x14ac:dyDescent="0.3">
      <c r="A246" s="3"/>
      <c r="B246" s="3"/>
      <c r="C246" s="15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1"/>
      <c r="AB246" s="1"/>
      <c r="AC246" s="210"/>
      <c r="AD246" s="2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2.75" customHeight="1" x14ac:dyDescent="0.3">
      <c r="A247" s="3"/>
      <c r="B247" s="3"/>
      <c r="C247" s="15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1"/>
      <c r="AB247" s="1"/>
      <c r="AC247" s="210"/>
      <c r="AD247" s="2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2.75" customHeight="1" x14ac:dyDescent="0.3">
      <c r="A248" s="3"/>
      <c r="B248" s="3"/>
      <c r="C248" s="15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1"/>
      <c r="AB248" s="1"/>
      <c r="AC248" s="210"/>
      <c r="AD248" s="2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2.75" customHeight="1" x14ac:dyDescent="0.3">
      <c r="A249" s="3"/>
      <c r="B249" s="3"/>
      <c r="C249" s="15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1"/>
      <c r="AB249" s="1"/>
      <c r="AC249" s="210"/>
      <c r="AD249" s="2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2.75" customHeight="1" x14ac:dyDescent="0.3">
      <c r="A250" s="3"/>
      <c r="B250" s="3"/>
      <c r="C250" s="15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1"/>
      <c r="AB250" s="1"/>
      <c r="AC250" s="210"/>
      <c r="AD250" s="2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2.75" customHeight="1" x14ac:dyDescent="0.3">
      <c r="A251" s="3"/>
      <c r="B251" s="3"/>
      <c r="C251" s="15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1"/>
      <c r="AB251" s="1"/>
      <c r="AC251" s="210"/>
      <c r="AD251" s="2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2.75" customHeight="1" x14ac:dyDescent="0.3">
      <c r="A252" s="3"/>
      <c r="B252" s="3"/>
      <c r="C252" s="15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1"/>
      <c r="AB252" s="1"/>
      <c r="AC252" s="210"/>
      <c r="AD252" s="2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2.75" customHeight="1" x14ac:dyDescent="0.3">
      <c r="A253" s="3"/>
      <c r="B253" s="3"/>
      <c r="C253" s="15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1"/>
      <c r="AB253" s="1"/>
      <c r="AC253" s="210"/>
      <c r="AD253" s="2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2.75" customHeight="1" x14ac:dyDescent="0.3">
      <c r="A254" s="3"/>
      <c r="B254" s="3"/>
      <c r="C254" s="15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1"/>
      <c r="AB254" s="1"/>
      <c r="AC254" s="210"/>
      <c r="AD254" s="2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2.75" customHeight="1" x14ac:dyDescent="0.3">
      <c r="A255" s="3"/>
      <c r="B255" s="3"/>
      <c r="C255" s="15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1"/>
      <c r="AB255" s="1"/>
      <c r="AC255" s="210"/>
      <c r="AD255" s="2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2.75" customHeight="1" x14ac:dyDescent="0.3">
      <c r="A256" s="3"/>
      <c r="B256" s="3"/>
      <c r="C256" s="15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1"/>
      <c r="AB256" s="1"/>
      <c r="AC256" s="210"/>
      <c r="AD256" s="2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2.75" customHeight="1" x14ac:dyDescent="0.3">
      <c r="A257" s="3"/>
      <c r="B257" s="3"/>
      <c r="C257" s="15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1"/>
      <c r="AB257" s="1"/>
      <c r="AC257" s="210"/>
      <c r="AD257" s="2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2.75" customHeight="1" x14ac:dyDescent="0.3">
      <c r="A258" s="3"/>
      <c r="B258" s="3"/>
      <c r="C258" s="15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1"/>
      <c r="AB258" s="1"/>
      <c r="AC258" s="210"/>
      <c r="AD258" s="2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2.75" customHeight="1" x14ac:dyDescent="0.3">
      <c r="A259" s="3"/>
      <c r="B259" s="3"/>
      <c r="C259" s="15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1"/>
      <c r="AB259" s="1"/>
      <c r="AC259" s="210"/>
      <c r="AD259" s="2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2.75" customHeight="1" x14ac:dyDescent="0.3">
      <c r="A260" s="3"/>
      <c r="B260" s="3"/>
      <c r="C260" s="15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1"/>
      <c r="AB260" s="1"/>
      <c r="AC260" s="210"/>
      <c r="AD260" s="2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2.75" customHeight="1" x14ac:dyDescent="0.3">
      <c r="A261" s="3"/>
      <c r="B261" s="3"/>
      <c r="C261" s="15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1"/>
      <c r="AB261" s="1"/>
      <c r="AC261" s="210"/>
      <c r="AD261" s="2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2.75" customHeight="1" x14ac:dyDescent="0.3">
      <c r="A262" s="3"/>
      <c r="B262" s="3"/>
      <c r="C262" s="15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1"/>
      <c r="AB262" s="1"/>
      <c r="AC262" s="210"/>
      <c r="AD262" s="2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2.75" customHeight="1" x14ac:dyDescent="0.3">
      <c r="A263" s="3"/>
      <c r="B263" s="3"/>
      <c r="C263" s="15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1"/>
      <c r="AB263" s="1"/>
      <c r="AC263" s="210"/>
      <c r="AD263" s="2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2.75" customHeight="1" x14ac:dyDescent="0.3">
      <c r="A264" s="3"/>
      <c r="B264" s="3"/>
      <c r="C264" s="15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1"/>
      <c r="AB264" s="1"/>
      <c r="AC264" s="210"/>
      <c r="AD264" s="2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2.75" customHeight="1" x14ac:dyDescent="0.3">
      <c r="A265" s="3"/>
      <c r="B265" s="3"/>
      <c r="C265" s="15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1"/>
      <c r="AB265" s="1"/>
      <c r="AC265" s="210"/>
      <c r="AD265" s="2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2.75" customHeight="1" x14ac:dyDescent="0.3">
      <c r="A266" s="3"/>
      <c r="B266" s="3"/>
      <c r="C266" s="15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1"/>
      <c r="AB266" s="1"/>
      <c r="AC266" s="210"/>
      <c r="AD266" s="2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2.75" customHeight="1" x14ac:dyDescent="0.3">
      <c r="A267" s="3"/>
      <c r="B267" s="3"/>
      <c r="C267" s="15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1"/>
      <c r="AB267" s="1"/>
      <c r="AC267" s="210"/>
      <c r="AD267" s="2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2.75" customHeight="1" x14ac:dyDescent="0.3">
      <c r="A268" s="3"/>
      <c r="B268" s="3"/>
      <c r="C268" s="15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1"/>
      <c r="AB268" s="1"/>
      <c r="AC268" s="210"/>
      <c r="AD268" s="2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2.75" customHeight="1" x14ac:dyDescent="0.3">
      <c r="A269" s="3"/>
      <c r="B269" s="3"/>
      <c r="C269" s="15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1"/>
      <c r="AB269" s="1"/>
      <c r="AC269" s="210"/>
      <c r="AD269" s="2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2.75" customHeight="1" x14ac:dyDescent="0.3">
      <c r="A270" s="3"/>
      <c r="B270" s="3"/>
      <c r="C270" s="15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1"/>
      <c r="AB270" s="1"/>
      <c r="AC270" s="210"/>
      <c r="AD270" s="2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2.75" customHeight="1" x14ac:dyDescent="0.3">
      <c r="A271" s="3"/>
      <c r="B271" s="3"/>
      <c r="C271" s="15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1"/>
      <c r="AB271" s="1"/>
      <c r="AC271" s="210"/>
      <c r="AD271" s="2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2.75" customHeight="1" x14ac:dyDescent="0.3">
      <c r="A272" s="3"/>
      <c r="B272" s="3"/>
      <c r="C272" s="15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1"/>
      <c r="AB272" s="1"/>
      <c r="AC272" s="210"/>
      <c r="AD272" s="2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2.75" customHeight="1" x14ac:dyDescent="0.3">
      <c r="A273" s="3"/>
      <c r="B273" s="3"/>
      <c r="C273" s="15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1"/>
      <c r="AB273" s="1"/>
      <c r="AC273" s="210"/>
      <c r="AD273" s="2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2.75" customHeight="1" x14ac:dyDescent="0.3">
      <c r="A274" s="3"/>
      <c r="B274" s="3"/>
      <c r="C274" s="15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1"/>
      <c r="AB274" s="1"/>
      <c r="AC274" s="210"/>
      <c r="AD274" s="2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2.75" customHeight="1" x14ac:dyDescent="0.3">
      <c r="A275" s="3"/>
      <c r="B275" s="3"/>
      <c r="C275" s="15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1"/>
      <c r="AB275" s="1"/>
      <c r="AC275" s="210"/>
      <c r="AD275" s="2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2.75" customHeight="1" x14ac:dyDescent="0.3">
      <c r="A276" s="3"/>
      <c r="B276" s="3"/>
      <c r="C276" s="15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1"/>
      <c r="AB276" s="1"/>
      <c r="AC276" s="210"/>
      <c r="AD276" s="2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2.75" customHeight="1" x14ac:dyDescent="0.3">
      <c r="A277" s="3"/>
      <c r="B277" s="3"/>
      <c r="C277" s="15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1"/>
      <c r="AB277" s="1"/>
      <c r="AC277" s="210"/>
      <c r="AD277" s="2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2.75" customHeight="1" x14ac:dyDescent="0.3">
      <c r="A278" s="3"/>
      <c r="B278" s="3"/>
      <c r="C278" s="15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1"/>
      <c r="AB278" s="1"/>
      <c r="AC278" s="210"/>
      <c r="AD278" s="2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2.75" customHeight="1" x14ac:dyDescent="0.3">
      <c r="A279" s="3"/>
      <c r="B279" s="3"/>
      <c r="C279" s="15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1"/>
      <c r="AB279" s="1"/>
      <c r="AC279" s="210"/>
      <c r="AD279" s="2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2.75" customHeight="1" x14ac:dyDescent="0.3">
      <c r="A280" s="3"/>
      <c r="B280" s="3"/>
      <c r="C280" s="15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1"/>
      <c r="AB280" s="1"/>
      <c r="AC280" s="210"/>
      <c r="AD280" s="2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2.75" customHeight="1" x14ac:dyDescent="0.3">
      <c r="A281" s="3"/>
      <c r="B281" s="3"/>
      <c r="C281" s="15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1"/>
      <c r="AB281" s="1"/>
      <c r="AC281" s="210"/>
      <c r="AD281" s="2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2.75" customHeight="1" x14ac:dyDescent="0.3">
      <c r="A282" s="3"/>
      <c r="B282" s="3"/>
      <c r="C282" s="15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1"/>
      <c r="AB282" s="1"/>
      <c r="AC282" s="210"/>
      <c r="AD282" s="2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2.75" customHeight="1" x14ac:dyDescent="0.3">
      <c r="A283" s="3"/>
      <c r="B283" s="3"/>
      <c r="C283" s="15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1"/>
      <c r="AB283" s="1"/>
      <c r="AC283" s="210"/>
      <c r="AD283" s="2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2.75" customHeight="1" x14ac:dyDescent="0.3">
      <c r="A284" s="3"/>
      <c r="B284" s="3"/>
      <c r="C284" s="15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1"/>
      <c r="AB284" s="1"/>
      <c r="AC284" s="210"/>
      <c r="AD284" s="2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2.75" customHeight="1" x14ac:dyDescent="0.3">
      <c r="A285" s="3"/>
      <c r="B285" s="3"/>
      <c r="C285" s="15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1"/>
      <c r="AB285" s="1"/>
      <c r="AC285" s="210"/>
      <c r="AD285" s="2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2.75" customHeight="1" x14ac:dyDescent="0.3">
      <c r="A286" s="3"/>
      <c r="B286" s="3"/>
      <c r="C286" s="15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1"/>
      <c r="AB286" s="1"/>
      <c r="AC286" s="210"/>
      <c r="AD286" s="2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2.75" customHeight="1" x14ac:dyDescent="0.3">
      <c r="A287" s="3"/>
      <c r="B287" s="3"/>
      <c r="C287" s="15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1"/>
      <c r="AB287" s="1"/>
      <c r="AC287" s="210"/>
      <c r="AD287" s="2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2.75" customHeight="1" x14ac:dyDescent="0.3">
      <c r="A288" s="3"/>
      <c r="B288" s="3"/>
      <c r="C288" s="15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1"/>
      <c r="AB288" s="1"/>
      <c r="AC288" s="210"/>
      <c r="AD288" s="2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2.75" customHeight="1" x14ac:dyDescent="0.3">
      <c r="A289" s="3"/>
      <c r="B289" s="3"/>
      <c r="C289" s="15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1"/>
      <c r="AB289" s="1"/>
      <c r="AC289" s="210"/>
      <c r="AD289" s="2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2.75" customHeight="1" x14ac:dyDescent="0.3">
      <c r="A290" s="3"/>
      <c r="B290" s="3"/>
      <c r="C290" s="15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1"/>
      <c r="AB290" s="1"/>
      <c r="AC290" s="210"/>
      <c r="AD290" s="2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2.75" customHeight="1" x14ac:dyDescent="0.3">
      <c r="A291" s="3"/>
      <c r="B291" s="3"/>
      <c r="C291" s="15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1"/>
      <c r="AB291" s="1"/>
      <c r="AC291" s="210"/>
      <c r="AD291" s="2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2.75" customHeight="1" x14ac:dyDescent="0.3">
      <c r="A292" s="3"/>
      <c r="B292" s="3"/>
      <c r="C292" s="15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1"/>
      <c r="AB292" s="1"/>
      <c r="AC292" s="210"/>
      <c r="AD292" s="2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2.75" customHeight="1" x14ac:dyDescent="0.3">
      <c r="A293" s="3"/>
      <c r="B293" s="3"/>
      <c r="C293" s="15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1"/>
      <c r="AB293" s="1"/>
      <c r="AC293" s="210"/>
      <c r="AD293" s="2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2.75" customHeight="1" x14ac:dyDescent="0.3">
      <c r="A294" s="3"/>
      <c r="B294" s="3"/>
      <c r="C294" s="15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1"/>
      <c r="AB294" s="1"/>
      <c r="AC294" s="210"/>
      <c r="AD294" s="2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2.75" customHeight="1" x14ac:dyDescent="0.3">
      <c r="A295" s="3"/>
      <c r="B295" s="3"/>
      <c r="C295" s="15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1"/>
      <c r="AB295" s="1"/>
      <c r="AC295" s="210"/>
      <c r="AD295" s="2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2.75" customHeight="1" x14ac:dyDescent="0.3">
      <c r="A296" s="3"/>
      <c r="B296" s="3"/>
      <c r="C296" s="15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1"/>
      <c r="AB296" s="1"/>
      <c r="AC296" s="210"/>
      <c r="AD296" s="2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2.75" customHeight="1" x14ac:dyDescent="0.3">
      <c r="A297" s="3"/>
      <c r="B297" s="3"/>
      <c r="C297" s="15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1"/>
      <c r="AB297" s="1"/>
      <c r="AC297" s="210"/>
      <c r="AD297" s="2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2.75" customHeight="1" x14ac:dyDescent="0.3">
      <c r="A298" s="3"/>
      <c r="B298" s="3"/>
      <c r="C298" s="15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1"/>
      <c r="AB298" s="1"/>
      <c r="AC298" s="210"/>
      <c r="AD298" s="2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2.75" customHeight="1" x14ac:dyDescent="0.3">
      <c r="A299" s="3"/>
      <c r="B299" s="3"/>
      <c r="C299" s="15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1"/>
      <c r="AB299" s="1"/>
      <c r="AC299" s="210"/>
      <c r="AD299" s="2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2.75" customHeight="1" x14ac:dyDescent="0.3">
      <c r="A300" s="3"/>
      <c r="B300" s="3"/>
      <c r="C300" s="15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1"/>
      <c r="AB300" s="1"/>
      <c r="AC300" s="210"/>
      <c r="AD300" s="2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2.75" customHeight="1" x14ac:dyDescent="0.3">
      <c r="A301" s="3"/>
      <c r="B301" s="3"/>
      <c r="C301" s="15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1"/>
      <c r="AB301" s="1"/>
      <c r="AC301" s="210"/>
      <c r="AD301" s="2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2.75" customHeight="1" x14ac:dyDescent="0.3">
      <c r="A302" s="3"/>
      <c r="B302" s="3"/>
      <c r="C302" s="15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1"/>
      <c r="AB302" s="1"/>
      <c r="AC302" s="210"/>
      <c r="AD302" s="2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2.75" customHeight="1" x14ac:dyDescent="0.3">
      <c r="A303" s="3"/>
      <c r="B303" s="3"/>
      <c r="C303" s="15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1"/>
      <c r="AB303" s="1"/>
      <c r="AC303" s="210"/>
      <c r="AD303" s="2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2.75" customHeight="1" x14ac:dyDescent="0.3">
      <c r="A304" s="3"/>
      <c r="B304" s="3"/>
      <c r="C304" s="15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1"/>
      <c r="AB304" s="1"/>
      <c r="AC304" s="210"/>
      <c r="AD304" s="2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2.75" customHeight="1" x14ac:dyDescent="0.3">
      <c r="A305" s="3"/>
      <c r="B305" s="3"/>
      <c r="C305" s="15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1"/>
      <c r="AB305" s="1"/>
      <c r="AC305" s="210"/>
      <c r="AD305" s="2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2.75" customHeight="1" x14ac:dyDescent="0.3">
      <c r="A306" s="3"/>
      <c r="B306" s="3"/>
      <c r="C306" s="15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1"/>
      <c r="AB306" s="1"/>
      <c r="AC306" s="210"/>
      <c r="AD306" s="2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2.75" customHeight="1" x14ac:dyDescent="0.3">
      <c r="A307" s="3"/>
      <c r="B307" s="3"/>
      <c r="C307" s="15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1"/>
      <c r="AB307" s="1"/>
      <c r="AC307" s="210"/>
      <c r="AD307" s="2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2.75" customHeight="1" x14ac:dyDescent="0.3">
      <c r="A308" s="3"/>
      <c r="B308" s="3"/>
      <c r="C308" s="15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1"/>
      <c r="AB308" s="1"/>
      <c r="AC308" s="210"/>
      <c r="AD308" s="2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2.75" customHeight="1" x14ac:dyDescent="0.3">
      <c r="A309" s="3"/>
      <c r="B309" s="3"/>
      <c r="C309" s="15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1"/>
      <c r="AB309" s="1"/>
      <c r="AC309" s="210"/>
      <c r="AD309" s="2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2.75" customHeight="1" x14ac:dyDescent="0.3">
      <c r="A310" s="3"/>
      <c r="B310" s="3"/>
      <c r="C310" s="15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1"/>
      <c r="AB310" s="1"/>
      <c r="AC310" s="210"/>
      <c r="AD310" s="2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2.75" customHeight="1" x14ac:dyDescent="0.3">
      <c r="A311" s="3"/>
      <c r="B311" s="3"/>
      <c r="C311" s="15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1"/>
      <c r="AB311" s="1"/>
      <c r="AC311" s="210"/>
      <c r="AD311" s="2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2.75" customHeight="1" x14ac:dyDescent="0.3">
      <c r="A312" s="3"/>
      <c r="B312" s="3"/>
      <c r="C312" s="15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1"/>
      <c r="AB312" s="1"/>
      <c r="AC312" s="210"/>
      <c r="AD312" s="2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2.75" customHeight="1" x14ac:dyDescent="0.3">
      <c r="A313" s="3"/>
      <c r="B313" s="3"/>
      <c r="C313" s="15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1"/>
      <c r="AB313" s="1"/>
      <c r="AC313" s="210"/>
      <c r="AD313" s="2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2.75" customHeight="1" x14ac:dyDescent="0.3">
      <c r="A314" s="3"/>
      <c r="B314" s="3"/>
      <c r="C314" s="15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1"/>
      <c r="AB314" s="1"/>
      <c r="AC314" s="210"/>
      <c r="AD314" s="2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2.75" customHeight="1" x14ac:dyDescent="0.3">
      <c r="A315" s="3"/>
      <c r="B315" s="3"/>
      <c r="C315" s="15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1"/>
      <c r="AB315" s="1"/>
      <c r="AC315" s="210"/>
      <c r="AD315" s="2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2.75" customHeight="1" x14ac:dyDescent="0.3">
      <c r="A316" s="3"/>
      <c r="B316" s="3"/>
      <c r="C316" s="15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1"/>
      <c r="AB316" s="1"/>
      <c r="AC316" s="210"/>
      <c r="AD316" s="2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2.75" customHeight="1" x14ac:dyDescent="0.3">
      <c r="A317" s="3"/>
      <c r="B317" s="3"/>
      <c r="C317" s="15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1"/>
      <c r="AB317" s="1"/>
      <c r="AC317" s="210"/>
      <c r="AD317" s="2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2.75" customHeight="1" x14ac:dyDescent="0.3">
      <c r="A318" s="3"/>
      <c r="B318" s="3"/>
      <c r="C318" s="15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1"/>
      <c r="AB318" s="1"/>
      <c r="AC318" s="210"/>
      <c r="AD318" s="2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2.75" customHeight="1" x14ac:dyDescent="0.3">
      <c r="A319" s="3"/>
      <c r="B319" s="3"/>
      <c r="C319" s="15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1"/>
      <c r="AB319" s="1"/>
      <c r="AC319" s="210"/>
      <c r="AD319" s="2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2.75" customHeight="1" x14ac:dyDescent="0.3">
      <c r="A320" s="3"/>
      <c r="B320" s="3"/>
      <c r="C320" s="15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1"/>
      <c r="AB320" s="1"/>
      <c r="AC320" s="210"/>
      <c r="AD320" s="2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2.75" customHeight="1" x14ac:dyDescent="0.3">
      <c r="A321" s="3"/>
      <c r="B321" s="3"/>
      <c r="C321" s="15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1"/>
      <c r="AB321" s="1"/>
      <c r="AC321" s="210"/>
      <c r="AD321" s="2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2.75" customHeight="1" x14ac:dyDescent="0.3">
      <c r="A322" s="3"/>
      <c r="B322" s="3"/>
      <c r="C322" s="15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1"/>
      <c r="AB322" s="1"/>
      <c r="AC322" s="210"/>
      <c r="AD322" s="2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2.75" customHeight="1" x14ac:dyDescent="0.3">
      <c r="A323" s="3"/>
      <c r="B323" s="3"/>
      <c r="C323" s="15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1"/>
      <c r="AB323" s="1"/>
      <c r="AC323" s="210"/>
      <c r="AD323" s="2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2.75" customHeight="1" x14ac:dyDescent="0.3">
      <c r="A324" s="3"/>
      <c r="B324" s="3"/>
      <c r="C324" s="15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1"/>
      <c r="AB324" s="1"/>
      <c r="AC324" s="210"/>
      <c r="AD324" s="2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2.75" customHeight="1" x14ac:dyDescent="0.3">
      <c r="A325" s="3"/>
      <c r="B325" s="3"/>
      <c r="C325" s="15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1"/>
      <c r="AB325" s="1"/>
      <c r="AC325" s="210"/>
      <c r="AD325" s="2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5.75" customHeight="1" x14ac:dyDescent="0.3"/>
    <row r="327" spans="1:49" ht="15.75" customHeight="1" x14ac:dyDescent="0.3"/>
    <row r="328" spans="1:49" ht="15.75" customHeight="1" x14ac:dyDescent="0.3"/>
    <row r="329" spans="1:49" ht="15.75" customHeight="1" x14ac:dyDescent="0.3"/>
    <row r="330" spans="1:49" ht="15.75" customHeight="1" x14ac:dyDescent="0.3"/>
    <row r="331" spans="1:49" ht="15.75" customHeight="1" x14ac:dyDescent="0.3"/>
    <row r="332" spans="1:49" ht="15.75" customHeight="1" x14ac:dyDescent="0.3"/>
    <row r="333" spans="1:49" ht="15.75" customHeight="1" x14ac:dyDescent="0.3"/>
    <row r="334" spans="1:49" ht="15.75" customHeight="1" x14ac:dyDescent="0.3"/>
    <row r="335" spans="1:49" ht="15.75" customHeight="1" x14ac:dyDescent="0.3"/>
    <row r="336" spans="1:49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</sheetData>
  <mergeCells count="38">
    <mergeCell ref="AD113:AD116"/>
    <mergeCell ref="A103:AD103"/>
    <mergeCell ref="A112:AD112"/>
    <mergeCell ref="B101:C101"/>
    <mergeCell ref="B81:C81"/>
    <mergeCell ref="B82:C82"/>
    <mergeCell ref="B98:C98"/>
    <mergeCell ref="B99:C99"/>
    <mergeCell ref="B100:C100"/>
    <mergeCell ref="AD108:AD109"/>
    <mergeCell ref="A118:AD118"/>
    <mergeCell ref="A18:AD18"/>
    <mergeCell ref="A36:AD36"/>
    <mergeCell ref="A46:AD46"/>
    <mergeCell ref="A59:AD59"/>
    <mergeCell ref="A71:AD71"/>
    <mergeCell ref="A77:AD77"/>
    <mergeCell ref="A84:AD84"/>
    <mergeCell ref="B33:C33"/>
    <mergeCell ref="B34:C34"/>
    <mergeCell ref="B43:C43"/>
    <mergeCell ref="B44:C44"/>
    <mergeCell ref="B56:C56"/>
    <mergeCell ref="B57:C57"/>
    <mergeCell ref="B68:C68"/>
    <mergeCell ref="B69:C69"/>
    <mergeCell ref="B74:C74"/>
    <mergeCell ref="B75:C75"/>
    <mergeCell ref="P1:R1"/>
    <mergeCell ref="S1:U1"/>
    <mergeCell ref="V1:X1"/>
    <mergeCell ref="A3:AD3"/>
    <mergeCell ref="D1:F1"/>
    <mergeCell ref="B15:C15"/>
    <mergeCell ref="B16:C16"/>
    <mergeCell ref="G1:I1"/>
    <mergeCell ref="J1:L1"/>
    <mergeCell ref="M1:O1"/>
  </mergeCells>
  <phoneticPr fontId="28" type="noConversion"/>
  <pageMargins left="0.23622047244094491" right="0.23622047244094491" top="0.74803149606299213" bottom="0.74803149606299213" header="0.31496062992125984" footer="0.31496062992125984"/>
  <pageSetup paperSize="8" scale="86" fitToHeight="0" orientation="landscape" r:id="rId1"/>
  <headerFooter>
    <oddHeader>&amp;LPPKE ITK&amp;CMolekuláris bionika mérnöki BSc képzés mintatanterve&amp;R  2024 ősz</oddHeader>
    <oddFooter>&amp;C&amp;P/&amp;N</oddFooter>
  </headerFooter>
  <rowBreaks count="1" manualBreakCount="1">
    <brk id="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b1a9173-468d-47a5-b8e0-7c25ac49f9c3">
      <UserInfo>
        <DisplayName>Andrészek Mátyás</DisplayName>
        <AccountId>41</AccountId>
        <AccountType/>
      </UserInfo>
      <UserInfo>
        <DisplayName>Dobolyi Zsófia T15J8L</DisplayName>
        <AccountId>39</AccountId>
        <AccountType/>
      </UserInfo>
      <UserInfo>
        <DisplayName>Formanek Balázs István</DisplayName>
        <AccountId>42</AccountId>
        <AccountType/>
      </UserInfo>
      <UserInfo>
        <DisplayName>Kalapács Éva</DisplayName>
        <AccountId>34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B54C4-D347-4EBC-BB63-662E061E08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CB026A-9FEE-4875-8E5B-59EEA7C7A56D}">
  <ds:schemaRefs>
    <ds:schemaRef ds:uri="http://schemas.microsoft.com/office/2006/metadata/properties"/>
    <ds:schemaRef ds:uri="http://schemas.microsoft.com/office/infopath/2007/PartnerControls"/>
    <ds:schemaRef ds:uri="cb1a9173-468d-47a5-b8e0-7c25ac49f9c3"/>
  </ds:schemaRefs>
</ds:datastoreItem>
</file>

<file path=customXml/itemProps3.xml><?xml version="1.0" encoding="utf-8"?>
<ds:datastoreItem xmlns:ds="http://schemas.openxmlformats.org/officeDocument/2006/customXml" ds:itemID="{178A5C59-99CE-454A-BCD6-6113691CA3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MB-BSc-tanterv</vt:lpstr>
      <vt:lpstr>'MB-BSc-tanterv'!Nyomtatási_cím</vt:lpstr>
      <vt:lpstr>'MB-BSc-tanterv'!Nyomtatási_terület</vt:lpstr>
      <vt:lpstr>'MB-BSc-tanterv'!Z_C032D16C_90BF_4D4A_B868_79AF989E83CF_.wvu.PrintTitles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cp:keywords/>
  <dc:description/>
  <cp:lastModifiedBy>Vargáné dr. Balogh Orsolya</cp:lastModifiedBy>
  <cp:revision/>
  <cp:lastPrinted>2024-08-12T10:33:33Z</cp:lastPrinted>
  <dcterms:created xsi:type="dcterms:W3CDTF">2020-05-19T11:09:41Z</dcterms:created>
  <dcterms:modified xsi:type="dcterms:W3CDTF">2024-08-13T07:14:36Z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