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O új\Tanterv\IPCV-MSc MINTATANTERV\"/>
    </mc:Choice>
  </mc:AlternateContent>
  <bookViews>
    <workbookView xWindow="0" yWindow="0" windowWidth="23040" windowHeight="9192"/>
  </bookViews>
  <sheets>
    <sheet name="IPCV" sheetId="2" r:id="rId1"/>
  </sheets>
  <definedNames>
    <definedName name="_xlnm.Print_Titles" localSheetId="0">IPCV!$1:$2</definedName>
    <definedName name="_xlnm.Print_Area" localSheetId="0">IPCV!$A$1:$V$59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h2YSqakGBvJccvjS531PAlYwlUQ=="/>
    </ext>
  </extLst>
</workbook>
</file>

<file path=xl/calcChain.xml><?xml version="1.0" encoding="utf-8"?>
<calcChain xmlns="http://schemas.openxmlformats.org/spreadsheetml/2006/main">
  <c r="Q38" i="2" l="1"/>
  <c r="Q40" i="2" s="1"/>
  <c r="M38" i="2"/>
  <c r="M40" i="2" s="1"/>
  <c r="J38" i="2"/>
  <c r="J40" i="2" s="1"/>
  <c r="G38" i="2"/>
  <c r="G40" i="2" s="1"/>
  <c r="D38" i="2"/>
  <c r="D40" i="2" s="1"/>
  <c r="Q37" i="2"/>
  <c r="M37" i="2"/>
  <c r="J37" i="2"/>
  <c r="G37" i="2"/>
  <c r="D37" i="2"/>
  <c r="Q16" i="2"/>
  <c r="M16" i="2"/>
  <c r="J16" i="2"/>
  <c r="G16" i="2"/>
  <c r="D16" i="2"/>
  <c r="Q8" i="2"/>
  <c r="M8" i="2"/>
  <c r="J8" i="2"/>
  <c r="G8" i="2"/>
  <c r="D8" i="2"/>
  <c r="G39" i="2" l="1"/>
  <c r="D39" i="2"/>
  <c r="Q39" i="2"/>
  <c r="J39" i="2"/>
  <c r="P16" i="2"/>
  <c r="M39" i="2"/>
  <c r="P8" i="2"/>
  <c r="P40" i="2"/>
  <c r="P37" i="2"/>
  <c r="P38" i="2"/>
  <c r="P39" i="2" l="1"/>
</calcChain>
</file>

<file path=xl/sharedStrings.xml><?xml version="1.0" encoding="utf-8"?>
<sst xmlns="http://schemas.openxmlformats.org/spreadsheetml/2006/main" count="354" uniqueCount="156">
  <si>
    <t xml:space="preserve"> Subject</t>
  </si>
  <si>
    <t>1st year
AUTUMN</t>
  </si>
  <si>
    <t>1st year
SPRING</t>
  </si>
  <si>
    <t>2nd year
AUTUMN</t>
  </si>
  <si>
    <t>2nd year
SPRING</t>
  </si>
  <si>
    <t>Exam / Semester mark/ Signature</t>
  </si>
  <si>
    <t>Credits</t>
  </si>
  <si>
    <t>Lecturer</t>
  </si>
  <si>
    <t>Subject code</t>
  </si>
  <si>
    <t>Prerequisites; comments</t>
  </si>
  <si>
    <t>*Necessary BSc level skills/knowledge</t>
  </si>
  <si>
    <t>Partner University</t>
  </si>
  <si>
    <t>Lectures</t>
  </si>
  <si>
    <t>Practices</t>
  </si>
  <si>
    <t>Labs</t>
  </si>
  <si>
    <t>Fundamentals in Natural Sciences (Total required: 20-30 credits)
Természettudományi alapismeretek (Összesen elvárt 20-30 kredit)</t>
  </si>
  <si>
    <t>k1</t>
  </si>
  <si>
    <t>Comp</t>
  </si>
  <si>
    <t>Numerical Analysis I.</t>
  </si>
  <si>
    <t>E</t>
  </si>
  <si>
    <t>Dr. Kovács Mihály</t>
  </si>
  <si>
    <t>P-ITMAT-0036</t>
  </si>
  <si>
    <t>k2</t>
  </si>
  <si>
    <t>Fundamentals and Basic Tools for Deep Learning</t>
  </si>
  <si>
    <t>Dr. Karacs Kristóf</t>
  </si>
  <si>
    <t>P-ITJEL-0056</t>
  </si>
  <si>
    <t xml:space="preserve">Madrid </t>
  </si>
  <si>
    <t>Applied Video Sequences Analysis</t>
  </si>
  <si>
    <t>P-ITJEL-0040</t>
  </si>
  <si>
    <t>Madrid</t>
  </si>
  <si>
    <t>k3</t>
  </si>
  <si>
    <t>Advanced Methods for Image Processing</t>
  </si>
  <si>
    <t>P-ITJEL-0058</t>
  </si>
  <si>
    <t>Bordeaux</t>
  </si>
  <si>
    <r>
      <t>Compulsory credits</t>
    </r>
    <r>
      <rPr>
        <b/>
        <strike/>
        <sz val="10"/>
        <color rgb="FFFF0000"/>
        <rFont val="Times New Roman"/>
        <family val="1"/>
        <charset val="238"/>
      </rPr>
      <t/>
    </r>
  </si>
  <si>
    <t>Economics and Humanitites  (total required: 9-15 credits)
Gazdasági és humán ismeretek  (összesen elvárt: 9-15 kredit)</t>
  </si>
  <si>
    <t>Initiation to Research</t>
  </si>
  <si>
    <t>P-ITJEL-0046</t>
  </si>
  <si>
    <t>Writing/Presentation Skills Workshop</t>
  </si>
  <si>
    <t>S</t>
  </si>
  <si>
    <t>P-ITMUV-0018</t>
  </si>
  <si>
    <t>Augmented and Virtual Reality</t>
  </si>
  <si>
    <t>P-ITJEL-0018A</t>
  </si>
  <si>
    <t>Career Week</t>
  </si>
  <si>
    <t>Sm</t>
  </si>
  <si>
    <t>P-ITLAB-0046</t>
  </si>
  <si>
    <t>Management of IT Projects</t>
  </si>
  <si>
    <t>P-ITLAB-0038</t>
  </si>
  <si>
    <t xml:space="preserve">Compulsory credits </t>
  </si>
  <si>
    <t>Skills in Information Technology (Total required: 54-90 credits) 
Informatikai szakmai ismeretek (összesen elvárt: 54-90 kredit)</t>
  </si>
  <si>
    <t>In addition to the Comp subjects, a minimum of 13 credits should be taken out of the C/E subjects</t>
  </si>
  <si>
    <t>Basic Image Processing Algorithms</t>
  </si>
  <si>
    <t>Dr. Benedek Csaba
(Dr. Koller Miklós)</t>
  </si>
  <si>
    <t>P-ITJEL-0014</t>
  </si>
  <si>
    <t>Budapest</t>
  </si>
  <si>
    <t>Data Mining and Machine Learning</t>
  </si>
  <si>
    <t>Dr. Lukács Gergely</t>
  </si>
  <si>
    <t>P-ITSZT-0053</t>
  </si>
  <si>
    <t>nk1</t>
  </si>
  <si>
    <t>C/E</t>
  </si>
  <si>
    <t xml:space="preserve">Design Patterns </t>
  </si>
  <si>
    <t>Dr. Reguly István</t>
  </si>
  <si>
    <t>P-ITSZT-0040</t>
  </si>
  <si>
    <t>Parallel Computing Architectures</t>
  </si>
  <si>
    <t>Dr. Szolgay Péter 
(Dr. Nagy Zoltán)</t>
  </si>
  <si>
    <t>P-ITEEA-0022</t>
  </si>
  <si>
    <t>Signal Processing</t>
  </si>
  <si>
    <t>Dr. Kiss András</t>
  </si>
  <si>
    <t>P-ITJEL-0052</t>
  </si>
  <si>
    <t>Biomedical Signal Processing</t>
  </si>
  <si>
    <t>Dr. Gyöngy Miklós</t>
  </si>
  <si>
    <t>P-ITJEL-0024</t>
  </si>
  <si>
    <t>*Digitális jelfeldolgozás</t>
  </si>
  <si>
    <t xml:space="preserve">Multimodal Sensor Fusion and Navigation </t>
  </si>
  <si>
    <t>Dr. Horváth András</t>
  </si>
  <si>
    <t>P-ITEEA-0038</t>
  </si>
  <si>
    <t>*Celluláris hullámszámítógépek</t>
  </si>
  <si>
    <t>High-level Synthesis Methods on FPGA-s</t>
  </si>
  <si>
    <t>Dr. Nagy Zoltán</t>
  </si>
  <si>
    <t>P-ITEEA-0016</t>
  </si>
  <si>
    <t>*FPGA-based Algorithm Design</t>
  </si>
  <si>
    <t>Vision for Multiple or Moving Cameras</t>
  </si>
  <si>
    <t>P-ITJEL-0050</t>
  </si>
  <si>
    <t>Tutored Research and Development Project I.</t>
  </si>
  <si>
    <t>Head of Program</t>
  </si>
  <si>
    <t>P-ITLAB-0043</t>
  </si>
  <si>
    <t>nk2</t>
  </si>
  <si>
    <t>People Detection and Biometric Recognition</t>
  </si>
  <si>
    <t>P-ITJEL-0047</t>
  </si>
  <si>
    <t>Tomography and 3D Imaging Applied to Biomedical Samples</t>
  </si>
  <si>
    <t>P-ITJEL-0051</t>
  </si>
  <si>
    <t xml:space="preserve">Acquisition and Reconstruction </t>
  </si>
  <si>
    <t>P-ITJEL-0045</t>
  </si>
  <si>
    <t>Deep Learning in Computer Vision</t>
  </si>
  <si>
    <t>P-ITJEL-0048</t>
  </si>
  <si>
    <t>Inverse Problem for Augmented Reality</t>
  </si>
  <si>
    <t>P-ITJEL-0032B</t>
  </si>
  <si>
    <t>Reconstruction and Inverse Problem</t>
  </si>
  <si>
    <t>P-ITJEL-0032A</t>
  </si>
  <si>
    <t>Tutored Research and Development Project II.</t>
  </si>
  <si>
    <t>P-ITLAB-0044</t>
  </si>
  <si>
    <t>Compulsory credits</t>
  </si>
  <si>
    <t>Elective (C/E) credits:</t>
  </si>
  <si>
    <t>Total compulsory credits</t>
  </si>
  <si>
    <t xml:space="preserve">Total elective credits </t>
  </si>
  <si>
    <t>Thesis Work (Total required: 30 credits)
Diplomamunka (összesen elvárt: 30 kredit)</t>
  </si>
  <si>
    <t/>
  </si>
  <si>
    <t>Internship (IMNI-AIPCV)</t>
  </si>
  <si>
    <t>Rep (3)</t>
  </si>
  <si>
    <t>P-ITLAB-0040</t>
  </si>
  <si>
    <t>1 finished semester or 
30 credits;</t>
  </si>
  <si>
    <t>240 hours required</t>
  </si>
  <si>
    <t>Thesis Work (IMNI-AIPCV)</t>
  </si>
  <si>
    <t>Sm (3)</t>
  </si>
  <si>
    <t>P-SZD-IMNI-AIPCV</t>
  </si>
  <si>
    <t xml:space="preserve">Tutored Research and Development Project II. </t>
  </si>
  <si>
    <t>k4</t>
  </si>
  <si>
    <t>Final Exam (IMNI-AIPCV)</t>
  </si>
  <si>
    <t>FE</t>
  </si>
  <si>
    <t>P-ZV-IMNI-AIPCV</t>
  </si>
  <si>
    <t>final certificate</t>
  </si>
  <si>
    <t>Thesis Defense (IMNI-AIPCV)</t>
  </si>
  <si>
    <t>TD</t>
  </si>
  <si>
    <t>P-SZDV-IMNI-AIPCV</t>
  </si>
  <si>
    <t>final exam (IMNI-AIPCV)</t>
  </si>
  <si>
    <t>Elect</t>
  </si>
  <si>
    <t>Guided Individual Study (Felügyelt önálló tanulás)</t>
  </si>
  <si>
    <t>x</t>
  </si>
  <si>
    <t>1-4</t>
  </si>
  <si>
    <t>Dr. Szederkényi Gábor</t>
  </si>
  <si>
    <t>P-ITFEL…</t>
  </si>
  <si>
    <t>1-4 credits/semester</t>
  </si>
  <si>
    <t>Compulsory Criterion Subjects (One semester is compulsory)
Kritériumtárgyak (egy félév kötelező)</t>
  </si>
  <si>
    <t xml:space="preserve">Physical Education </t>
  </si>
  <si>
    <t>Bognár Ferenc</t>
  </si>
  <si>
    <t>P-ITEGY-0008</t>
  </si>
  <si>
    <t>One of the three is compulsory</t>
  </si>
  <si>
    <t xml:space="preserve">Testnevelés - Gerinc gimnasztika (Spinal Excercises) </t>
  </si>
  <si>
    <t>P-ITEGY-0005</t>
  </si>
  <si>
    <t>Testnevelés - Gerinc gimnasztika (Spinal Excercises) II.</t>
  </si>
  <si>
    <t>P-ITEGY-0011</t>
  </si>
  <si>
    <t>Other Subjects (included in the 5% elective credits)
Egyéb tárgyak (a szabadon felvehető 5 %-ba számít)</t>
  </si>
  <si>
    <t>English for Erasmus Purposes</t>
  </si>
  <si>
    <t>P-ITANG-0006</t>
  </si>
  <si>
    <t>Basics of Hungarian Language</t>
  </si>
  <si>
    <t>Dr. Péri Márton</t>
  </si>
  <si>
    <t>P-ITPRE-0018/A</t>
  </si>
  <si>
    <t>Gyakorlatvezetés</t>
  </si>
  <si>
    <t>Vice Dean for Education</t>
  </si>
  <si>
    <t>P-ITGYV…</t>
  </si>
  <si>
    <t>Other Elective Subjects
Egyéb választható tárgyak</t>
  </si>
  <si>
    <t xml:space="preserve">Mobility Window 
(Subjects non-compliant with the Curriculum) </t>
  </si>
  <si>
    <t>Dr. Gáspári Zoltán</t>
  </si>
  <si>
    <t>P-ITMOB-0001A…</t>
  </si>
  <si>
    <t>2 credits/Subject</t>
  </si>
  <si>
    <t>(E.g. Erasmus courses)
Subjects may be recognized by the CTC as elective with values of two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</si>
</sst>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rgb="FF000000"/>
      <name val="Times New Roman"/>
    </font>
    <font>
      <b/>
      <sz val="10"/>
      <name val="Times New Roman"/>
      <family val="1"/>
      <charset val="238"/>
    </font>
    <font>
      <sz val="10"/>
      <color rgb="FF006100"/>
      <name val="Calibri"/>
      <family val="2"/>
      <charset val="238"/>
    </font>
    <font>
      <sz val="12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9C0006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trike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trike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13" fillId="0" borderId="0" xfId="0" applyFont="1"/>
    <xf numFmtId="0" fontId="1" fillId="0" borderId="15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textRotation="90" wrapText="1"/>
    </xf>
    <xf numFmtId="1" fontId="1" fillId="0" borderId="1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0" borderId="27" xfId="0" applyBorder="1"/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20" xfId="0" applyFont="1" applyBorder="1"/>
    <xf numFmtId="0" fontId="3" fillId="0" borderId="27" xfId="0" applyFont="1" applyBorder="1"/>
    <xf numFmtId="0" fontId="3" fillId="0" borderId="0" xfId="0" applyFont="1"/>
    <xf numFmtId="0" fontId="7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1" xfId="0" applyFont="1" applyBorder="1"/>
    <xf numFmtId="0" fontId="3" fillId="0" borderId="34" xfId="0" applyFont="1" applyBorder="1"/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5" xfId="0" applyFont="1" applyBorder="1"/>
    <xf numFmtId="0" fontId="3" fillId="0" borderId="35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9" xfId="0" applyFont="1" applyBorder="1"/>
    <xf numFmtId="0" fontId="3" fillId="0" borderId="21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0" fillId="0" borderId="36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1" fillId="0" borderId="40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37" xfId="0" applyFont="1" applyBorder="1"/>
    <xf numFmtId="0" fontId="10" fillId="0" borderId="38" xfId="0" applyFont="1" applyBorder="1" applyAlignment="1">
      <alignment vertical="center" wrapText="1"/>
    </xf>
    <xf numFmtId="0" fontId="10" fillId="0" borderId="38" xfId="0" applyFont="1" applyBorder="1" applyAlignment="1">
      <alignment horizontal="left" vertical="center" wrapText="1"/>
    </xf>
    <xf numFmtId="0" fontId="3" fillId="0" borderId="33" xfId="0" applyFont="1" applyBorder="1"/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 wrapText="1"/>
    </xf>
    <xf numFmtId="0" fontId="3" fillId="0" borderId="32" xfId="0" applyFont="1" applyBorder="1"/>
    <xf numFmtId="0" fontId="3" fillId="0" borderId="29" xfId="0" applyFont="1" applyBorder="1"/>
    <xf numFmtId="0" fontId="3" fillId="0" borderId="30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0" fillId="0" borderId="46" xfId="0" applyBorder="1"/>
    <xf numFmtId="0" fontId="0" fillId="0" borderId="17" xfId="0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4" borderId="18" xfId="0" applyFont="1" applyFill="1" applyBorder="1"/>
    <xf numFmtId="0" fontId="3" fillId="4" borderId="20" xfId="0" applyFont="1" applyFill="1" applyBorder="1"/>
    <xf numFmtId="0" fontId="3" fillId="4" borderId="27" xfId="0" applyFont="1" applyFill="1" applyBorder="1"/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3" fillId="0" borderId="17" xfId="0" applyFont="1" applyBorder="1"/>
    <xf numFmtId="0" fontId="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6" fillId="0" borderId="0" xfId="0" applyFont="1"/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20" xfId="0" applyFont="1" applyBorder="1"/>
    <xf numFmtId="0" fontId="12" fillId="0" borderId="27" xfId="0" applyFont="1" applyBorder="1"/>
    <xf numFmtId="0" fontId="7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7" fillId="0" borderId="9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15" xfId="0" applyBorder="1"/>
    <xf numFmtId="0" fontId="7" fillId="0" borderId="66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4" borderId="1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6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10" fillId="0" borderId="68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8" fillId="0" borderId="61" xfId="0" applyFont="1" applyBorder="1" applyAlignment="1">
      <alignment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61" xfId="0" applyFont="1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horizontal="left" vertical="center"/>
    </xf>
    <xf numFmtId="0" fontId="7" fillId="0" borderId="68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19" fillId="0" borderId="0" xfId="0" applyFont="1"/>
    <xf numFmtId="0" fontId="7" fillId="0" borderId="1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62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/>
    <xf numFmtId="0" fontId="3" fillId="0" borderId="0" xfId="0" applyFont="1" applyFill="1"/>
    <xf numFmtId="0" fontId="1" fillId="2" borderId="18" xfId="0" applyFont="1" applyFill="1" applyBorder="1" applyAlignment="1">
      <alignment horizontal="left" vertical="center" wrapText="1"/>
    </xf>
    <xf numFmtId="0" fontId="3" fillId="0" borderId="20" xfId="0" applyFont="1" applyBorder="1" applyAlignment="1"/>
    <xf numFmtId="0" fontId="3" fillId="0" borderId="27" xfId="0" applyFont="1" applyBorder="1" applyAlignment="1"/>
    <xf numFmtId="0" fontId="1" fillId="2" borderId="20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4" fillId="3" borderId="17" xfId="0" applyFont="1" applyFill="1" applyBorder="1" applyAlignment="1">
      <alignment horizontal="left" wrapText="1"/>
    </xf>
    <xf numFmtId="0" fontId="1" fillId="2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/>
    <xf numFmtId="0" fontId="3" fillId="0" borderId="45" xfId="0" applyFont="1" applyBorder="1" applyAlignment="1"/>
    <xf numFmtId="0" fontId="18" fillId="0" borderId="3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72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" fontId="4" fillId="0" borderId="12" xfId="0" applyNumberFormat="1" applyFont="1" applyBorder="1" applyAlignment="1">
      <alignment horizontal="center" vertical="center" wrapText="1"/>
    </xf>
    <xf numFmtId="1" fontId="1" fillId="0" borderId="73" xfId="0" applyNumberFormat="1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FFFF"/>
      <color rgb="FFC6D9F0"/>
      <color rgb="FFB4A7D6"/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4"/>
  <sheetViews>
    <sheetView tabSelected="1" view="pageLayout" zoomScale="70" zoomScaleNormal="82" zoomScaleSheetLayoutView="91" zoomScalePageLayoutView="70" workbookViewId="0">
      <selection activeCell="R43" sqref="R43"/>
    </sheetView>
  </sheetViews>
  <sheetFormatPr defaultRowHeight="15.6" x14ac:dyDescent="0.3"/>
  <cols>
    <col min="1" max="1" width="5.59765625" customWidth="1"/>
    <col min="2" max="2" width="6.59765625" customWidth="1"/>
    <col min="3" max="3" width="40.3984375" customWidth="1"/>
    <col min="4" max="15" width="2.8984375" customWidth="1"/>
    <col min="16" max="16" width="11.69921875" customWidth="1"/>
    <col min="17" max="17" width="8.09765625" customWidth="1"/>
    <col min="18" max="18" width="23.69921875" customWidth="1"/>
    <col min="19" max="19" width="15.09765625" style="10" customWidth="1"/>
    <col min="20" max="20" width="20.09765625" customWidth="1"/>
    <col min="21" max="21" width="24" customWidth="1"/>
    <col min="22" max="22" width="31.8984375" customWidth="1"/>
    <col min="23" max="23" width="39.69921875" style="151" customWidth="1"/>
  </cols>
  <sheetData>
    <row r="1" spans="1:23" ht="44.4" customHeight="1" x14ac:dyDescent="0.3">
      <c r="A1" s="189"/>
      <c r="B1" s="14"/>
      <c r="C1" s="190" t="s">
        <v>0</v>
      </c>
      <c r="D1" s="329" t="s">
        <v>1</v>
      </c>
      <c r="E1" s="330"/>
      <c r="F1" s="331"/>
      <c r="G1" s="329" t="s">
        <v>2</v>
      </c>
      <c r="H1" s="330"/>
      <c r="I1" s="331"/>
      <c r="J1" s="329" t="s">
        <v>3</v>
      </c>
      <c r="K1" s="330"/>
      <c r="L1" s="331"/>
      <c r="M1" s="329" t="s">
        <v>4</v>
      </c>
      <c r="N1" s="330"/>
      <c r="O1" s="331"/>
      <c r="P1" s="191" t="s">
        <v>5</v>
      </c>
      <c r="Q1" s="192" t="s">
        <v>6</v>
      </c>
      <c r="R1" s="193" t="s">
        <v>7</v>
      </c>
      <c r="S1" s="193" t="s">
        <v>8</v>
      </c>
      <c r="T1" s="193" t="s">
        <v>9</v>
      </c>
      <c r="U1" s="193" t="s">
        <v>10</v>
      </c>
      <c r="V1" s="194" t="s">
        <v>11</v>
      </c>
      <c r="W1" s="278"/>
    </row>
    <row r="2" spans="1:23" ht="47.4" x14ac:dyDescent="0.3">
      <c r="A2" s="195"/>
      <c r="B2" s="341"/>
      <c r="C2" s="342"/>
      <c r="D2" s="343" t="s">
        <v>12</v>
      </c>
      <c r="E2" s="343" t="s">
        <v>13</v>
      </c>
      <c r="F2" s="343" t="s">
        <v>14</v>
      </c>
      <c r="G2" s="343" t="s">
        <v>12</v>
      </c>
      <c r="H2" s="343" t="s">
        <v>13</v>
      </c>
      <c r="I2" s="343" t="s">
        <v>14</v>
      </c>
      <c r="J2" s="343" t="s">
        <v>12</v>
      </c>
      <c r="K2" s="343" t="s">
        <v>13</v>
      </c>
      <c r="L2" s="343" t="s">
        <v>14</v>
      </c>
      <c r="M2" s="343" t="s">
        <v>12</v>
      </c>
      <c r="N2" s="343" t="s">
        <v>13</v>
      </c>
      <c r="O2" s="343" t="s">
        <v>14</v>
      </c>
      <c r="P2" s="344"/>
      <c r="Q2" s="344"/>
      <c r="R2" s="345"/>
      <c r="S2" s="345"/>
      <c r="T2" s="346"/>
      <c r="U2" s="346"/>
      <c r="V2" s="347"/>
      <c r="W2" s="278"/>
    </row>
    <row r="3" spans="1:23" ht="27" customHeight="1" x14ac:dyDescent="0.3">
      <c r="A3" s="312" t="s">
        <v>15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278"/>
    </row>
    <row r="4" spans="1:23" s="47" customFormat="1" ht="27" customHeight="1" x14ac:dyDescent="0.3">
      <c r="A4" s="209" t="s">
        <v>16</v>
      </c>
      <c r="B4" s="61" t="s">
        <v>17</v>
      </c>
      <c r="C4" s="20" t="s">
        <v>18</v>
      </c>
      <c r="D4" s="17">
        <v>2</v>
      </c>
      <c r="E4" s="66">
        <v>1</v>
      </c>
      <c r="F4" s="210">
        <v>1</v>
      </c>
      <c r="G4" s="57"/>
      <c r="H4" s="57"/>
      <c r="I4" s="57"/>
      <c r="J4" s="211"/>
      <c r="K4" s="66"/>
      <c r="L4" s="18"/>
      <c r="M4" s="17"/>
      <c r="N4" s="66"/>
      <c r="O4" s="18"/>
      <c r="P4" s="59" t="s">
        <v>19</v>
      </c>
      <c r="Q4" s="59">
        <v>5</v>
      </c>
      <c r="R4" s="60" t="s">
        <v>20</v>
      </c>
      <c r="S4" s="212" t="s">
        <v>21</v>
      </c>
      <c r="T4" s="20"/>
      <c r="U4" s="20"/>
      <c r="V4" s="241" t="s">
        <v>54</v>
      </c>
      <c r="W4" s="279"/>
    </row>
    <row r="5" spans="1:23" s="47" customFormat="1" ht="27" customHeight="1" x14ac:dyDescent="0.3">
      <c r="A5" s="197" t="s">
        <v>22</v>
      </c>
      <c r="B5" s="198" t="s">
        <v>17</v>
      </c>
      <c r="C5" s="199" t="s">
        <v>23</v>
      </c>
      <c r="D5" s="83"/>
      <c r="E5" s="22"/>
      <c r="F5" s="22"/>
      <c r="G5" s="23">
        <v>3</v>
      </c>
      <c r="H5" s="24">
        <v>3</v>
      </c>
      <c r="I5" s="25">
        <v>0</v>
      </c>
      <c r="J5" s="57"/>
      <c r="K5" s="57"/>
      <c r="L5" s="57"/>
      <c r="M5" s="44"/>
      <c r="N5" s="45"/>
      <c r="O5" s="46"/>
      <c r="P5" s="29" t="s">
        <v>19</v>
      </c>
      <c r="Q5" s="30">
        <v>6</v>
      </c>
      <c r="R5" s="121" t="s">
        <v>24</v>
      </c>
      <c r="S5" s="200" t="s">
        <v>25</v>
      </c>
      <c r="T5" s="31"/>
      <c r="U5" s="32"/>
      <c r="V5" s="201" t="s">
        <v>26</v>
      </c>
      <c r="W5" s="278"/>
    </row>
    <row r="6" spans="1:23" s="47" customFormat="1" ht="27" customHeight="1" x14ac:dyDescent="0.3">
      <c r="A6" s="202" t="s">
        <v>22</v>
      </c>
      <c r="B6" s="21" t="s">
        <v>17</v>
      </c>
      <c r="C6" s="33" t="s">
        <v>27</v>
      </c>
      <c r="D6" s="34"/>
      <c r="E6" s="35"/>
      <c r="F6" s="36"/>
      <c r="G6" s="37">
        <v>3</v>
      </c>
      <c r="H6" s="37">
        <v>2</v>
      </c>
      <c r="I6" s="38">
        <v>0</v>
      </c>
      <c r="J6" s="122"/>
      <c r="K6" s="123"/>
      <c r="L6" s="124"/>
      <c r="M6" s="44"/>
      <c r="N6" s="45"/>
      <c r="O6" s="46"/>
      <c r="P6" s="39" t="s">
        <v>19</v>
      </c>
      <c r="Q6" s="40">
        <v>6</v>
      </c>
      <c r="R6" s="121" t="s">
        <v>24</v>
      </c>
      <c r="S6" s="55" t="s">
        <v>28</v>
      </c>
      <c r="T6" s="42"/>
      <c r="U6" s="43"/>
      <c r="V6" s="203" t="s">
        <v>29</v>
      </c>
      <c r="W6" s="278"/>
    </row>
    <row r="7" spans="1:23" s="47" customFormat="1" ht="27.6" customHeight="1" x14ac:dyDescent="0.3">
      <c r="A7" s="204" t="s">
        <v>30</v>
      </c>
      <c r="B7" s="205" t="s">
        <v>17</v>
      </c>
      <c r="C7" s="206" t="s">
        <v>31</v>
      </c>
      <c r="D7" s="23"/>
      <c r="E7" s="24"/>
      <c r="F7" s="24"/>
      <c r="G7" s="23"/>
      <c r="H7" s="24"/>
      <c r="I7" s="25"/>
      <c r="J7" s="24">
        <v>3</v>
      </c>
      <c r="K7" s="24">
        <v>2</v>
      </c>
      <c r="L7" s="25">
        <v>0</v>
      </c>
      <c r="M7" s="44"/>
      <c r="N7" s="45"/>
      <c r="O7" s="46"/>
      <c r="P7" s="207" t="s">
        <v>19</v>
      </c>
      <c r="Q7" s="205">
        <v>6</v>
      </c>
      <c r="R7" s="121" t="s">
        <v>24</v>
      </c>
      <c r="S7" s="206" t="s">
        <v>32</v>
      </c>
      <c r="T7" s="206"/>
      <c r="U7" s="206"/>
      <c r="V7" s="208" t="s">
        <v>33</v>
      </c>
      <c r="W7" s="280"/>
    </row>
    <row r="8" spans="1:23" ht="21" customHeight="1" x14ac:dyDescent="0.3">
      <c r="A8" s="9"/>
      <c r="B8" s="11"/>
      <c r="C8" s="183" t="s">
        <v>34</v>
      </c>
      <c r="D8" s="184">
        <f>SUMIF(A4:A7,"k1",Q4:Q7)</f>
        <v>5</v>
      </c>
      <c r="E8" s="185"/>
      <c r="F8" s="186"/>
      <c r="G8" s="184">
        <f>SUMIF(A4:A7,"k2",Q4:Q7)</f>
        <v>12</v>
      </c>
      <c r="H8" s="185"/>
      <c r="I8" s="186"/>
      <c r="J8" s="184">
        <f>SUMIF(A4:A7,"k3",Q4:Q7)</f>
        <v>6</v>
      </c>
      <c r="K8" s="185"/>
      <c r="L8" s="186"/>
      <c r="M8" s="184">
        <f>SUMIF(A4:A7,"k4",Q4:Q7)</f>
        <v>0</v>
      </c>
      <c r="N8" s="185"/>
      <c r="O8" s="186"/>
      <c r="P8" s="187">
        <f>SUM(D8:O8)</f>
        <v>23</v>
      </c>
      <c r="Q8" s="188">
        <f>SUMIF(B4:B7,"Comp",Q4:Q7)</f>
        <v>23</v>
      </c>
      <c r="R8" s="8"/>
      <c r="S8" s="8"/>
      <c r="T8" s="8"/>
      <c r="U8" s="8"/>
      <c r="V8" s="8"/>
    </row>
    <row r="9" spans="1:23" ht="14.4" customHeight="1" x14ac:dyDescent="0.3">
      <c r="A9" s="9"/>
      <c r="B9" s="11"/>
      <c r="C9" s="1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1"/>
      <c r="R9" s="8"/>
      <c r="S9" s="8"/>
      <c r="T9" s="8"/>
      <c r="U9" s="8"/>
      <c r="V9" s="8"/>
    </row>
    <row r="10" spans="1:23" ht="27" customHeight="1" x14ac:dyDescent="0.3">
      <c r="A10" s="312" t="s">
        <v>35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28"/>
    </row>
    <row r="11" spans="1:23" s="47" customFormat="1" ht="27" customHeight="1" x14ac:dyDescent="0.3">
      <c r="A11" s="214" t="s">
        <v>22</v>
      </c>
      <c r="B11" s="30" t="s">
        <v>17</v>
      </c>
      <c r="C11" s="118" t="s">
        <v>36</v>
      </c>
      <c r="D11" s="100"/>
      <c r="E11" s="85"/>
      <c r="F11" s="101"/>
      <c r="G11" s="83">
        <v>0</v>
      </c>
      <c r="H11" s="22">
        <v>2</v>
      </c>
      <c r="I11" s="84">
        <v>0</v>
      </c>
      <c r="J11" s="100"/>
      <c r="K11" s="85"/>
      <c r="L11" s="101"/>
      <c r="M11" s="57"/>
      <c r="N11" s="57"/>
      <c r="O11" s="58"/>
      <c r="P11" s="29" t="s">
        <v>19</v>
      </c>
      <c r="Q11" s="30">
        <v>2</v>
      </c>
      <c r="R11" s="42" t="s">
        <v>24</v>
      </c>
      <c r="S11" s="99" t="s">
        <v>37</v>
      </c>
      <c r="T11" s="42"/>
      <c r="U11" s="42"/>
      <c r="V11" s="215" t="s">
        <v>26</v>
      </c>
      <c r="W11" s="151"/>
    </row>
    <row r="12" spans="1:23" s="47" customFormat="1" ht="27" customHeight="1" x14ac:dyDescent="0.3">
      <c r="A12" s="197" t="s">
        <v>22</v>
      </c>
      <c r="B12" s="21" t="s">
        <v>17</v>
      </c>
      <c r="C12" s="55" t="s">
        <v>38</v>
      </c>
      <c r="D12" s="34"/>
      <c r="E12" s="35"/>
      <c r="F12" s="36"/>
      <c r="G12" s="34">
        <v>0</v>
      </c>
      <c r="H12" s="35">
        <v>1</v>
      </c>
      <c r="I12" s="36">
        <v>0</v>
      </c>
      <c r="J12" s="49"/>
      <c r="K12" s="37"/>
      <c r="L12" s="37"/>
      <c r="M12" s="44"/>
      <c r="N12" s="45"/>
      <c r="O12" s="46"/>
      <c r="P12" s="50" t="s">
        <v>39</v>
      </c>
      <c r="Q12" s="21">
        <v>0</v>
      </c>
      <c r="R12" s="42" t="s">
        <v>24</v>
      </c>
      <c r="S12" s="55" t="s">
        <v>40</v>
      </c>
      <c r="T12" s="41"/>
      <c r="U12" s="41"/>
      <c r="V12" s="203" t="s">
        <v>26</v>
      </c>
      <c r="W12" s="151"/>
    </row>
    <row r="13" spans="1:23" s="47" customFormat="1" ht="27" customHeight="1" x14ac:dyDescent="0.3">
      <c r="A13" s="197" t="s">
        <v>30</v>
      </c>
      <c r="B13" s="40" t="s">
        <v>17</v>
      </c>
      <c r="C13" s="33" t="s">
        <v>41</v>
      </c>
      <c r="D13" s="23"/>
      <c r="E13" s="24"/>
      <c r="F13" s="51"/>
      <c r="G13" s="52"/>
      <c r="H13" s="24"/>
      <c r="I13" s="51"/>
      <c r="J13" s="52">
        <v>1</v>
      </c>
      <c r="K13" s="24">
        <v>2</v>
      </c>
      <c r="L13" s="25">
        <v>0</v>
      </c>
      <c r="M13" s="53"/>
      <c r="N13" s="53"/>
      <c r="O13" s="54"/>
      <c r="P13" s="39" t="s">
        <v>19</v>
      </c>
      <c r="Q13" s="40">
        <v>3</v>
      </c>
      <c r="R13" s="42" t="s">
        <v>24</v>
      </c>
      <c r="S13" s="55" t="s">
        <v>42</v>
      </c>
      <c r="T13" s="56"/>
      <c r="U13" s="41"/>
      <c r="V13" s="203" t="s">
        <v>33</v>
      </c>
      <c r="W13" s="151"/>
    </row>
    <row r="14" spans="1:23" s="47" customFormat="1" ht="27" customHeight="1" x14ac:dyDescent="0.3">
      <c r="A14" s="197" t="s">
        <v>30</v>
      </c>
      <c r="B14" s="40" t="s">
        <v>17</v>
      </c>
      <c r="C14" s="55" t="s">
        <v>43</v>
      </c>
      <c r="D14" s="100"/>
      <c r="E14" s="85"/>
      <c r="F14" s="101"/>
      <c r="G14" s="100"/>
      <c r="H14" s="85"/>
      <c r="I14" s="101"/>
      <c r="J14" s="100">
        <v>0</v>
      </c>
      <c r="K14" s="85">
        <v>2</v>
      </c>
      <c r="L14" s="101">
        <v>0</v>
      </c>
      <c r="M14" s="57"/>
      <c r="N14" s="57"/>
      <c r="O14" s="58"/>
      <c r="P14" s="50" t="s">
        <v>44</v>
      </c>
      <c r="Q14" s="21">
        <v>2</v>
      </c>
      <c r="R14" s="42" t="s">
        <v>24</v>
      </c>
      <c r="S14" s="55" t="s">
        <v>45</v>
      </c>
      <c r="T14" s="41"/>
      <c r="U14" s="41"/>
      <c r="V14" s="203" t="s">
        <v>33</v>
      </c>
      <c r="W14" s="151"/>
    </row>
    <row r="15" spans="1:23" s="47" customFormat="1" ht="27" customHeight="1" x14ac:dyDescent="0.3">
      <c r="A15" s="204" t="s">
        <v>30</v>
      </c>
      <c r="B15" s="88" t="s">
        <v>17</v>
      </c>
      <c r="C15" s="121" t="s">
        <v>46</v>
      </c>
      <c r="D15" s="216"/>
      <c r="E15" s="217"/>
      <c r="F15" s="207"/>
      <c r="G15" s="216"/>
      <c r="H15" s="217"/>
      <c r="I15" s="207"/>
      <c r="J15" s="216">
        <v>2</v>
      </c>
      <c r="K15" s="217">
        <v>1</v>
      </c>
      <c r="L15" s="217">
        <v>0</v>
      </c>
      <c r="M15" s="44"/>
      <c r="N15" s="45"/>
      <c r="O15" s="46"/>
      <c r="P15" s="96" t="s">
        <v>19</v>
      </c>
      <c r="Q15" s="88">
        <v>3</v>
      </c>
      <c r="R15" s="218" t="s">
        <v>24</v>
      </c>
      <c r="S15" s="121" t="s">
        <v>47</v>
      </c>
      <c r="T15" s="206"/>
      <c r="U15" s="121"/>
      <c r="V15" s="208" t="s">
        <v>33</v>
      </c>
      <c r="W15" s="151"/>
    </row>
    <row r="16" spans="1:23" ht="23.4" customHeight="1" x14ac:dyDescent="0.3">
      <c r="A16" s="9"/>
      <c r="B16" s="11"/>
      <c r="C16" s="183" t="s">
        <v>48</v>
      </c>
      <c r="D16" s="184">
        <f>SUMIF(A11:A15,"k1",Q11:Q15)</f>
        <v>0</v>
      </c>
      <c r="E16" s="185"/>
      <c r="F16" s="186"/>
      <c r="G16" s="184">
        <f>SUMIF(A11:A15,"k2",Q11:Q15)</f>
        <v>2</v>
      </c>
      <c r="H16" s="185"/>
      <c r="I16" s="186"/>
      <c r="J16" s="184">
        <f>SUMIF(A11:A15,"k3",Q11:Q15)</f>
        <v>8</v>
      </c>
      <c r="K16" s="185"/>
      <c r="L16" s="186"/>
      <c r="M16" s="184">
        <f>SUMIF(A11:A15,"k4",Q11:Q15)</f>
        <v>0</v>
      </c>
      <c r="N16" s="185"/>
      <c r="O16" s="186"/>
      <c r="P16" s="187">
        <f>SUM(D16:O16)</f>
        <v>10</v>
      </c>
      <c r="Q16" s="188">
        <f>SUMIF(B11:B15,"Comp",Q11:Q15)</f>
        <v>10</v>
      </c>
      <c r="R16" s="8"/>
      <c r="S16" s="8"/>
      <c r="T16" s="8"/>
      <c r="U16" s="8"/>
      <c r="V16" s="8"/>
    </row>
    <row r="17" spans="1:23" ht="14.4" customHeight="1" x14ac:dyDescent="0.3">
      <c r="A17" s="9"/>
      <c r="B17" s="11"/>
      <c r="C17" s="1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  <c r="R17" s="8"/>
      <c r="S17" s="8"/>
      <c r="T17" s="8"/>
      <c r="U17" s="8"/>
      <c r="V17" s="8"/>
    </row>
    <row r="18" spans="1:23" ht="27" customHeight="1" thickBot="1" x14ac:dyDescent="0.35">
      <c r="A18" s="312" t="s">
        <v>49</v>
      </c>
      <c r="B18" s="315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7"/>
    </row>
    <row r="19" spans="1:23" ht="27" customHeight="1" thickBot="1" x14ac:dyDescent="0.35">
      <c r="A19" s="225"/>
      <c r="B19" s="224"/>
      <c r="C19" s="318" t="s">
        <v>50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/>
    </row>
    <row r="20" spans="1:23" ht="27" customHeight="1" x14ac:dyDescent="0.3">
      <c r="A20" s="226" t="s">
        <v>16</v>
      </c>
      <c r="B20" s="16" t="s">
        <v>17</v>
      </c>
      <c r="C20" s="227" t="s">
        <v>51</v>
      </c>
      <c r="D20" s="17">
        <v>2</v>
      </c>
      <c r="E20" s="66">
        <v>1</v>
      </c>
      <c r="F20" s="18">
        <v>1</v>
      </c>
      <c r="G20" s="228"/>
      <c r="H20" s="228"/>
      <c r="I20" s="228"/>
      <c r="J20" s="17"/>
      <c r="K20" s="66"/>
      <c r="L20" s="18"/>
      <c r="M20" s="17"/>
      <c r="N20" s="66"/>
      <c r="O20" s="18"/>
      <c r="P20" s="59" t="s">
        <v>19</v>
      </c>
      <c r="Q20" s="59">
        <v>5</v>
      </c>
      <c r="R20" s="60" t="s">
        <v>52</v>
      </c>
      <c r="S20" s="60" t="s">
        <v>53</v>
      </c>
      <c r="T20" s="20"/>
      <c r="U20" s="20"/>
      <c r="V20" s="229" t="s">
        <v>54</v>
      </c>
    </row>
    <row r="21" spans="1:23" ht="27" customHeight="1" x14ac:dyDescent="0.3">
      <c r="A21" s="230" t="s">
        <v>16</v>
      </c>
      <c r="B21" s="61" t="s">
        <v>17</v>
      </c>
      <c r="C21" s="4" t="s">
        <v>55</v>
      </c>
      <c r="D21" s="62">
        <v>2</v>
      </c>
      <c r="E21" s="63">
        <v>1</v>
      </c>
      <c r="F21" s="63">
        <v>1</v>
      </c>
      <c r="G21" s="26"/>
      <c r="H21" s="27"/>
      <c r="I21" s="28"/>
      <c r="J21" s="63"/>
      <c r="K21" s="63"/>
      <c r="L21" s="64"/>
      <c r="M21" s="62"/>
      <c r="N21" s="63"/>
      <c r="O21" s="64"/>
      <c r="P21" s="2" t="s">
        <v>19</v>
      </c>
      <c r="Q21" s="2">
        <v>5</v>
      </c>
      <c r="R21" s="4" t="s">
        <v>56</v>
      </c>
      <c r="S21" s="4" t="s">
        <v>57</v>
      </c>
      <c r="T21" s="65"/>
      <c r="U21" s="65"/>
      <c r="V21" s="229" t="s">
        <v>54</v>
      </c>
    </row>
    <row r="22" spans="1:23" ht="27" customHeight="1" x14ac:dyDescent="0.3">
      <c r="A22" s="226" t="s">
        <v>58</v>
      </c>
      <c r="B22" s="231" t="s">
        <v>59</v>
      </c>
      <c r="C22" s="232" t="s">
        <v>60</v>
      </c>
      <c r="D22" s="233">
        <v>2</v>
      </c>
      <c r="E22" s="233">
        <v>2</v>
      </c>
      <c r="F22" s="66">
        <v>0</v>
      </c>
      <c r="G22" s="44"/>
      <c r="H22" s="45"/>
      <c r="I22" s="46"/>
      <c r="J22" s="234"/>
      <c r="K22" s="234"/>
      <c r="L22" s="235"/>
      <c r="M22" s="234"/>
      <c r="N22" s="234"/>
      <c r="O22" s="235"/>
      <c r="P22" s="18" t="s">
        <v>19</v>
      </c>
      <c r="Q22" s="18">
        <v>5</v>
      </c>
      <c r="R22" s="232" t="s">
        <v>61</v>
      </c>
      <c r="S22" s="232" t="s">
        <v>62</v>
      </c>
      <c r="T22" s="232"/>
      <c r="U22" s="232"/>
      <c r="V22" s="229" t="s">
        <v>54</v>
      </c>
    </row>
    <row r="23" spans="1:23" ht="27" customHeight="1" x14ac:dyDescent="0.3">
      <c r="A23" s="226" t="s">
        <v>16</v>
      </c>
      <c r="B23" s="59" t="s">
        <v>17</v>
      </c>
      <c r="C23" s="60" t="s">
        <v>63</v>
      </c>
      <c r="D23" s="62">
        <v>2</v>
      </c>
      <c r="E23" s="63">
        <v>0</v>
      </c>
      <c r="F23" s="63">
        <v>0</v>
      </c>
      <c r="G23" s="44"/>
      <c r="H23" s="45"/>
      <c r="I23" s="46"/>
      <c r="J23" s="63"/>
      <c r="K23" s="63"/>
      <c r="L23" s="64"/>
      <c r="M23" s="62"/>
      <c r="N23" s="63"/>
      <c r="O23" s="64"/>
      <c r="P23" s="59" t="s">
        <v>19</v>
      </c>
      <c r="Q23" s="59">
        <v>3</v>
      </c>
      <c r="R23" s="60" t="s">
        <v>64</v>
      </c>
      <c r="S23" s="60" t="s">
        <v>65</v>
      </c>
      <c r="T23" s="20"/>
      <c r="U23" s="20"/>
      <c r="V23" s="229" t="s">
        <v>54</v>
      </c>
    </row>
    <row r="24" spans="1:23" s="47" customFormat="1" ht="27" customHeight="1" x14ac:dyDescent="0.3">
      <c r="A24" s="226" t="s">
        <v>16</v>
      </c>
      <c r="B24" s="236" t="s">
        <v>17</v>
      </c>
      <c r="C24" s="140" t="s">
        <v>66</v>
      </c>
      <c r="D24" s="141">
        <v>1</v>
      </c>
      <c r="E24" s="142">
        <v>0</v>
      </c>
      <c r="F24" s="142">
        <v>0</v>
      </c>
      <c r="G24" s="143"/>
      <c r="H24" s="144"/>
      <c r="I24" s="145"/>
      <c r="J24" s="146"/>
      <c r="K24" s="146"/>
      <c r="L24" s="147"/>
      <c r="M24" s="237"/>
      <c r="N24" s="238"/>
      <c r="O24" s="239"/>
      <c r="P24" s="240" t="s">
        <v>39</v>
      </c>
      <c r="Q24" s="148">
        <v>0</v>
      </c>
      <c r="R24" s="4" t="s">
        <v>67</v>
      </c>
      <c r="S24" s="140" t="s">
        <v>68</v>
      </c>
      <c r="T24" s="150"/>
      <c r="U24" s="149"/>
      <c r="V24" s="241" t="s">
        <v>54</v>
      </c>
      <c r="W24" s="151"/>
    </row>
    <row r="25" spans="1:23" ht="27" customHeight="1" x14ac:dyDescent="0.3">
      <c r="A25" s="196" t="s">
        <v>58</v>
      </c>
      <c r="B25" s="16" t="s">
        <v>59</v>
      </c>
      <c r="C25" s="67" t="s">
        <v>69</v>
      </c>
      <c r="D25" s="62">
        <v>2</v>
      </c>
      <c r="E25" s="63">
        <v>0</v>
      </c>
      <c r="F25" s="64">
        <v>2</v>
      </c>
      <c r="G25" s="68"/>
      <c r="H25" s="45"/>
      <c r="I25" s="69"/>
      <c r="J25" s="70"/>
      <c r="K25" s="71"/>
      <c r="L25" s="72"/>
      <c r="M25" s="62"/>
      <c r="N25" s="63"/>
      <c r="O25" s="64"/>
      <c r="P25" s="64" t="s">
        <v>44</v>
      </c>
      <c r="Q25" s="2">
        <v>4</v>
      </c>
      <c r="R25" s="67" t="s">
        <v>70</v>
      </c>
      <c r="S25" s="73" t="s">
        <v>71</v>
      </c>
      <c r="T25" s="74"/>
      <c r="U25" s="67" t="s">
        <v>72</v>
      </c>
      <c r="V25" s="242" t="s">
        <v>54</v>
      </c>
    </row>
    <row r="26" spans="1:23" ht="27" customHeight="1" x14ac:dyDescent="0.3">
      <c r="A26" s="196" t="s">
        <v>16</v>
      </c>
      <c r="B26" s="126" t="s">
        <v>17</v>
      </c>
      <c r="C26" s="67" t="s">
        <v>73</v>
      </c>
      <c r="D26" s="62">
        <v>2</v>
      </c>
      <c r="E26" s="63">
        <v>1</v>
      </c>
      <c r="F26" s="64">
        <v>1</v>
      </c>
      <c r="G26" s="57"/>
      <c r="H26" s="57"/>
      <c r="I26" s="57"/>
      <c r="J26" s="62"/>
      <c r="K26" s="63"/>
      <c r="L26" s="64"/>
      <c r="M26" s="73"/>
      <c r="N26" s="243"/>
      <c r="O26" s="244"/>
      <c r="P26" s="64" t="s">
        <v>19</v>
      </c>
      <c r="Q26" s="2">
        <v>5</v>
      </c>
      <c r="R26" s="67" t="s">
        <v>74</v>
      </c>
      <c r="S26" s="75" t="s">
        <v>75</v>
      </c>
      <c r="T26" s="67"/>
      <c r="U26" s="67" t="s">
        <v>76</v>
      </c>
      <c r="V26" s="242" t="s">
        <v>54</v>
      </c>
    </row>
    <row r="27" spans="1:23" ht="27" customHeight="1" x14ac:dyDescent="0.3">
      <c r="A27" s="196" t="s">
        <v>58</v>
      </c>
      <c r="B27" s="16" t="s">
        <v>59</v>
      </c>
      <c r="C27" s="75" t="s">
        <v>77</v>
      </c>
      <c r="D27" s="62">
        <v>2</v>
      </c>
      <c r="E27" s="63">
        <v>0</v>
      </c>
      <c r="F27" s="63">
        <v>2</v>
      </c>
      <c r="G27" s="44"/>
      <c r="H27" s="45"/>
      <c r="I27" s="46"/>
      <c r="J27" s="66"/>
      <c r="K27" s="66"/>
      <c r="L27" s="18"/>
      <c r="M27" s="17"/>
      <c r="N27" s="66"/>
      <c r="O27" s="18"/>
      <c r="P27" s="64" t="s">
        <v>19</v>
      </c>
      <c r="Q27" s="2">
        <v>5</v>
      </c>
      <c r="R27" s="67" t="s">
        <v>78</v>
      </c>
      <c r="S27" s="75" t="s">
        <v>79</v>
      </c>
      <c r="T27" s="74"/>
      <c r="U27" s="67" t="s">
        <v>80</v>
      </c>
      <c r="V27" s="242" t="s">
        <v>54</v>
      </c>
    </row>
    <row r="28" spans="1:23" s="47" customFormat="1" ht="27" customHeight="1" x14ac:dyDescent="0.3">
      <c r="A28" s="197" t="s">
        <v>22</v>
      </c>
      <c r="B28" s="21" t="s">
        <v>17</v>
      </c>
      <c r="C28" s="55" t="s">
        <v>81</v>
      </c>
      <c r="D28" s="34"/>
      <c r="E28" s="35"/>
      <c r="F28" s="36"/>
      <c r="G28" s="76">
        <v>3</v>
      </c>
      <c r="H28" s="77">
        <v>2</v>
      </c>
      <c r="I28" s="78">
        <v>0</v>
      </c>
      <c r="J28" s="57"/>
      <c r="K28" s="57"/>
      <c r="L28" s="57"/>
      <c r="M28" s="49"/>
      <c r="N28" s="37"/>
      <c r="O28" s="38"/>
      <c r="P28" s="50" t="s">
        <v>19</v>
      </c>
      <c r="Q28" s="21">
        <v>6</v>
      </c>
      <c r="R28" s="41" t="s">
        <v>24</v>
      </c>
      <c r="S28" s="55" t="s">
        <v>82</v>
      </c>
      <c r="T28" s="41"/>
      <c r="U28" s="41"/>
      <c r="V28" s="203" t="s">
        <v>26</v>
      </c>
      <c r="W28" s="151"/>
    </row>
    <row r="29" spans="1:23" s="47" customFormat="1" ht="27" customHeight="1" x14ac:dyDescent="0.3">
      <c r="A29" s="197" t="s">
        <v>22</v>
      </c>
      <c r="B29" s="21" t="s">
        <v>17</v>
      </c>
      <c r="C29" s="55" t="s">
        <v>83</v>
      </c>
      <c r="D29" s="79"/>
      <c r="E29" s="80"/>
      <c r="F29" s="81"/>
      <c r="G29" s="77">
        <v>0</v>
      </c>
      <c r="H29" s="77">
        <v>0</v>
      </c>
      <c r="I29" s="77">
        <v>4</v>
      </c>
      <c r="J29" s="44"/>
      <c r="K29" s="45"/>
      <c r="L29" s="45"/>
      <c r="M29" s="52"/>
      <c r="N29" s="24"/>
      <c r="O29" s="25"/>
      <c r="P29" s="50" t="s">
        <v>44</v>
      </c>
      <c r="Q29" s="21">
        <v>4</v>
      </c>
      <c r="R29" s="41" t="s">
        <v>84</v>
      </c>
      <c r="S29" s="82" t="s">
        <v>85</v>
      </c>
      <c r="T29" s="82"/>
      <c r="U29" s="33"/>
      <c r="V29" s="31" t="s">
        <v>26</v>
      </c>
      <c r="W29" s="151"/>
    </row>
    <row r="30" spans="1:23" s="47" customFormat="1" ht="27" customHeight="1" x14ac:dyDescent="0.3">
      <c r="A30" s="197" t="s">
        <v>86</v>
      </c>
      <c r="B30" s="21" t="s">
        <v>59</v>
      </c>
      <c r="C30" s="55" t="s">
        <v>87</v>
      </c>
      <c r="D30" s="83"/>
      <c r="E30" s="22"/>
      <c r="F30" s="84"/>
      <c r="G30" s="76">
        <v>3</v>
      </c>
      <c r="H30" s="77">
        <v>2</v>
      </c>
      <c r="I30" s="77">
        <v>0</v>
      </c>
      <c r="J30" s="44"/>
      <c r="K30" s="45"/>
      <c r="L30" s="46"/>
      <c r="M30" s="85"/>
      <c r="N30" s="85"/>
      <c r="O30" s="101"/>
      <c r="P30" s="50" t="s">
        <v>19</v>
      </c>
      <c r="Q30" s="21">
        <v>6</v>
      </c>
      <c r="R30" s="41" t="s">
        <v>24</v>
      </c>
      <c r="S30" s="55" t="s">
        <v>88</v>
      </c>
      <c r="T30" s="86"/>
      <c r="U30" s="87"/>
      <c r="V30" s="245" t="s">
        <v>26</v>
      </c>
      <c r="W30" s="151"/>
    </row>
    <row r="31" spans="1:23" s="47" customFormat="1" ht="27" customHeight="1" x14ac:dyDescent="0.3">
      <c r="A31" s="204" t="s">
        <v>86</v>
      </c>
      <c r="B31" s="88" t="s">
        <v>59</v>
      </c>
      <c r="C31" s="89" t="s">
        <v>89</v>
      </c>
      <c r="D31" s="90"/>
      <c r="E31" s="91"/>
      <c r="F31" s="92"/>
      <c r="G31" s="90">
        <v>3</v>
      </c>
      <c r="H31" s="91">
        <v>2</v>
      </c>
      <c r="I31" s="92">
        <v>0</v>
      </c>
      <c r="J31" s="53"/>
      <c r="K31" s="53"/>
      <c r="L31" s="53"/>
      <c r="M31" s="93"/>
      <c r="N31" s="94"/>
      <c r="O31" s="95"/>
      <c r="P31" s="96" t="s">
        <v>19</v>
      </c>
      <c r="Q31" s="88">
        <v>6</v>
      </c>
      <c r="R31" s="41" t="s">
        <v>24</v>
      </c>
      <c r="S31" s="89" t="s">
        <v>90</v>
      </c>
      <c r="T31" s="97"/>
      <c r="U31" s="98"/>
      <c r="V31" s="246" t="s">
        <v>26</v>
      </c>
      <c r="W31" s="151"/>
    </row>
    <row r="32" spans="1:23" s="47" customFormat="1" ht="27" customHeight="1" x14ac:dyDescent="0.3">
      <c r="A32" s="214" t="s">
        <v>30</v>
      </c>
      <c r="B32" s="30" t="s">
        <v>17</v>
      </c>
      <c r="C32" s="99" t="s">
        <v>91</v>
      </c>
      <c r="D32" s="100"/>
      <c r="E32" s="85"/>
      <c r="F32" s="101"/>
      <c r="G32" s="100"/>
      <c r="H32" s="85"/>
      <c r="I32" s="101"/>
      <c r="J32" s="100">
        <v>3</v>
      </c>
      <c r="K32" s="85">
        <v>0</v>
      </c>
      <c r="L32" s="85">
        <v>0</v>
      </c>
      <c r="M32" s="102"/>
      <c r="N32" s="53"/>
      <c r="O32" s="54"/>
      <c r="P32" s="29" t="s">
        <v>19</v>
      </c>
      <c r="Q32" s="30">
        <v>3</v>
      </c>
      <c r="R32" s="41" t="s">
        <v>24</v>
      </c>
      <c r="S32" s="99" t="s">
        <v>92</v>
      </c>
      <c r="T32" s="103"/>
      <c r="U32" s="104"/>
      <c r="V32" s="215" t="s">
        <v>33</v>
      </c>
      <c r="W32" s="151"/>
    </row>
    <row r="33" spans="1:23" s="47" customFormat="1" ht="27" customHeight="1" x14ac:dyDescent="0.3">
      <c r="A33" s="197" t="s">
        <v>30</v>
      </c>
      <c r="B33" s="247" t="s">
        <v>17</v>
      </c>
      <c r="C33" s="33" t="s">
        <v>93</v>
      </c>
      <c r="D33" s="100"/>
      <c r="E33" s="85"/>
      <c r="F33" s="101"/>
      <c r="G33" s="100"/>
      <c r="H33" s="85"/>
      <c r="I33" s="101"/>
      <c r="J33" s="100">
        <v>3</v>
      </c>
      <c r="K33" s="85">
        <v>0</v>
      </c>
      <c r="L33" s="85">
        <v>0</v>
      </c>
      <c r="M33" s="105"/>
      <c r="N33" s="57"/>
      <c r="O33" s="58"/>
      <c r="P33" s="50" t="s">
        <v>19</v>
      </c>
      <c r="Q33" s="248">
        <v>3</v>
      </c>
      <c r="R33" s="41" t="s">
        <v>24</v>
      </c>
      <c r="S33" s="41" t="s">
        <v>94</v>
      </c>
      <c r="T33" s="41"/>
      <c r="U33" s="41"/>
      <c r="V33" s="203" t="s">
        <v>33</v>
      </c>
      <c r="W33" s="151"/>
    </row>
    <row r="34" spans="1:23" s="47" customFormat="1" ht="27" customHeight="1" x14ac:dyDescent="0.3">
      <c r="A34" s="197" t="s">
        <v>30</v>
      </c>
      <c r="B34" s="40" t="s">
        <v>17</v>
      </c>
      <c r="C34" s="55" t="s">
        <v>95</v>
      </c>
      <c r="D34" s="100"/>
      <c r="E34" s="85"/>
      <c r="F34" s="101"/>
      <c r="G34" s="100"/>
      <c r="H34" s="85"/>
      <c r="I34" s="101"/>
      <c r="J34" s="100">
        <v>3</v>
      </c>
      <c r="K34" s="85">
        <v>0</v>
      </c>
      <c r="L34" s="85">
        <v>0</v>
      </c>
      <c r="M34" s="44"/>
      <c r="N34" s="45"/>
      <c r="O34" s="46"/>
      <c r="P34" s="50" t="s">
        <v>19</v>
      </c>
      <c r="Q34" s="21">
        <v>3</v>
      </c>
      <c r="R34" s="41" t="s">
        <v>24</v>
      </c>
      <c r="S34" s="41" t="s">
        <v>96</v>
      </c>
      <c r="T34" s="41"/>
      <c r="U34" s="43"/>
      <c r="V34" s="203" t="s">
        <v>33</v>
      </c>
      <c r="W34" s="151"/>
    </row>
    <row r="35" spans="1:23" s="47" customFormat="1" ht="27" customHeight="1" x14ac:dyDescent="0.3">
      <c r="A35" s="197" t="s">
        <v>30</v>
      </c>
      <c r="B35" s="40" t="s">
        <v>17</v>
      </c>
      <c r="C35" s="55" t="s">
        <v>97</v>
      </c>
      <c r="D35" s="100"/>
      <c r="E35" s="85"/>
      <c r="F35" s="101"/>
      <c r="G35" s="100"/>
      <c r="H35" s="85"/>
      <c r="I35" s="101"/>
      <c r="J35" s="100">
        <v>3</v>
      </c>
      <c r="K35" s="85">
        <v>0</v>
      </c>
      <c r="L35" s="85">
        <v>0</v>
      </c>
      <c r="M35" s="105"/>
      <c r="N35" s="57"/>
      <c r="O35" s="58"/>
      <c r="P35" s="50" t="s">
        <v>19</v>
      </c>
      <c r="Q35" s="21">
        <v>3</v>
      </c>
      <c r="R35" s="41" t="s">
        <v>24</v>
      </c>
      <c r="S35" s="41" t="s">
        <v>98</v>
      </c>
      <c r="T35" s="41"/>
      <c r="U35" s="43"/>
      <c r="V35" s="203" t="s">
        <v>33</v>
      </c>
      <c r="W35" s="151"/>
    </row>
    <row r="36" spans="1:23" s="47" customFormat="1" ht="27" customHeight="1" x14ac:dyDescent="0.3">
      <c r="A36" s="204" t="s">
        <v>30</v>
      </c>
      <c r="B36" s="88" t="s">
        <v>17</v>
      </c>
      <c r="C36" s="89" t="s">
        <v>99</v>
      </c>
      <c r="D36" s="93"/>
      <c r="E36" s="94"/>
      <c r="F36" s="95"/>
      <c r="G36" s="93"/>
      <c r="H36" s="94"/>
      <c r="I36" s="95"/>
      <c r="J36" s="93">
        <v>0</v>
      </c>
      <c r="K36" s="94">
        <v>0</v>
      </c>
      <c r="L36" s="94">
        <v>4</v>
      </c>
      <c r="M36" s="44"/>
      <c r="N36" s="45"/>
      <c r="O36" s="46"/>
      <c r="P36" s="96" t="s">
        <v>44</v>
      </c>
      <c r="Q36" s="88">
        <v>4</v>
      </c>
      <c r="R36" s="249" t="s">
        <v>84</v>
      </c>
      <c r="S36" s="249" t="s">
        <v>100</v>
      </c>
      <c r="T36" s="250"/>
      <c r="U36" s="249"/>
      <c r="V36" s="251" t="s">
        <v>33</v>
      </c>
      <c r="W36" s="151"/>
    </row>
    <row r="37" spans="1:23" ht="27" customHeight="1" x14ac:dyDescent="0.3">
      <c r="A37" s="106"/>
      <c r="B37" s="106"/>
      <c r="C37" s="219" t="s">
        <v>101</v>
      </c>
      <c r="D37" s="220">
        <f>SUMIF(A20:A36,"k1",Q20:Q36)</f>
        <v>18</v>
      </c>
      <c r="E37" s="221"/>
      <c r="F37" s="222"/>
      <c r="G37" s="220">
        <f>SUMIF(A20:A36,"k2",Q20:Q36)</f>
        <v>10</v>
      </c>
      <c r="H37" s="221"/>
      <c r="I37" s="222"/>
      <c r="J37" s="220">
        <f>SUMIF(A20:A36,"k3",Q20:Q36)</f>
        <v>16</v>
      </c>
      <c r="K37" s="221"/>
      <c r="L37" s="222"/>
      <c r="M37" s="220">
        <f>SUMIF(A20:A36,"k4",Q20:Q36)</f>
        <v>0</v>
      </c>
      <c r="N37" s="221"/>
      <c r="O37" s="222"/>
      <c r="P37" s="223">
        <f t="shared" ref="P37:P40" si="0">SUM(D37:O37)</f>
        <v>44</v>
      </c>
      <c r="Q37" s="188">
        <f>SUMIF(B20:B36,"Comp",Q20:Q36)</f>
        <v>44</v>
      </c>
      <c r="R37" s="106"/>
      <c r="S37" s="106"/>
      <c r="T37" s="106"/>
      <c r="U37" s="106"/>
      <c r="V37" s="224"/>
    </row>
    <row r="38" spans="1:23" ht="27" customHeight="1" thickBot="1" x14ac:dyDescent="0.35">
      <c r="A38" s="106"/>
      <c r="B38" s="109"/>
      <c r="C38" s="107" t="s">
        <v>102</v>
      </c>
      <c r="D38" s="108">
        <f>SUMIF(A20:A36,"nk1",Q20:Q36)</f>
        <v>14</v>
      </c>
      <c r="E38" s="106"/>
      <c r="F38" s="109"/>
      <c r="G38" s="108">
        <f>SUMIF(A20:A36,"nk2",Q20:Q36)</f>
        <v>12</v>
      </c>
      <c r="H38" s="106"/>
      <c r="I38" s="109"/>
      <c r="J38" s="108">
        <f>SUMIF(A20:A36,"nk3",Q20:Q36)</f>
        <v>0</v>
      </c>
      <c r="K38" s="106"/>
      <c r="L38" s="109"/>
      <c r="M38" s="108">
        <f>SUMIF(A20:A36,"nk4",Q20:Q36)</f>
        <v>0</v>
      </c>
      <c r="N38" s="106"/>
      <c r="O38" s="109"/>
      <c r="P38" s="19">
        <f t="shared" si="0"/>
        <v>26</v>
      </c>
      <c r="Q38" s="110">
        <f>SUMIF(B20:B36,"C/E",Q20:Q36)</f>
        <v>26</v>
      </c>
      <c r="R38" s="106"/>
      <c r="S38" s="106"/>
      <c r="T38" s="106"/>
      <c r="U38" s="106"/>
      <c r="V38" s="224"/>
    </row>
    <row r="39" spans="1:23" ht="27" customHeight="1" x14ac:dyDescent="0.3">
      <c r="A39" s="3"/>
      <c r="B39" s="111"/>
      <c r="C39" s="112" t="s">
        <v>103</v>
      </c>
      <c r="D39" s="113">
        <f>SUM(D8,D16,D37)</f>
        <v>23</v>
      </c>
      <c r="E39" s="114"/>
      <c r="F39" s="115"/>
      <c r="G39" s="113">
        <f>SUM(G8,G16,G37)</f>
        <v>24</v>
      </c>
      <c r="H39" s="114"/>
      <c r="I39" s="115"/>
      <c r="J39" s="113">
        <f>SUM(J8,J16,J37)</f>
        <v>30</v>
      </c>
      <c r="K39" s="114"/>
      <c r="L39" s="115"/>
      <c r="M39" s="113">
        <f>SUM(M8,M16,M37)</f>
        <v>0</v>
      </c>
      <c r="N39" s="114"/>
      <c r="O39" s="115"/>
      <c r="P39" s="116">
        <f t="shared" si="0"/>
        <v>77</v>
      </c>
      <c r="Q39" s="117">
        <f>SUM(Q8,Q16,Q37)</f>
        <v>77</v>
      </c>
      <c r="R39" s="3"/>
      <c r="S39" s="111"/>
      <c r="T39" s="15"/>
      <c r="U39" s="3"/>
      <c r="V39" s="3"/>
    </row>
    <row r="40" spans="1:23" ht="27" customHeight="1" x14ac:dyDescent="0.3">
      <c r="A40" s="111"/>
      <c r="B40" s="111"/>
      <c r="C40" s="333" t="s">
        <v>104</v>
      </c>
      <c r="D40" s="334">
        <f>SUM(D38)</f>
        <v>14</v>
      </c>
      <c r="E40" s="335"/>
      <c r="F40" s="336"/>
      <c r="G40" s="334">
        <f>SUM(G38)</f>
        <v>12</v>
      </c>
      <c r="H40" s="335"/>
      <c r="I40" s="336"/>
      <c r="J40" s="334">
        <f>SUM(J38)</f>
        <v>0</v>
      </c>
      <c r="K40" s="335"/>
      <c r="L40" s="336"/>
      <c r="M40" s="334">
        <f>SUM(M38)</f>
        <v>0</v>
      </c>
      <c r="N40" s="335"/>
      <c r="O40" s="336"/>
      <c r="P40" s="337">
        <f t="shared" si="0"/>
        <v>26</v>
      </c>
      <c r="Q40" s="338">
        <f>SUM(Q38)</f>
        <v>26</v>
      </c>
      <c r="R40" s="111"/>
      <c r="S40" s="111"/>
      <c r="T40" s="111"/>
      <c r="U40" s="111"/>
      <c r="V40" s="111"/>
    </row>
    <row r="41" spans="1:23" ht="38.4" customHeight="1" x14ac:dyDescent="0.3">
      <c r="A41" s="321" t="s">
        <v>105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</row>
    <row r="42" spans="1:23" s="47" customFormat="1" ht="27" customHeight="1" x14ac:dyDescent="0.3">
      <c r="A42" s="230" t="s">
        <v>106</v>
      </c>
      <c r="B42" s="332" t="s">
        <v>17</v>
      </c>
      <c r="C42" s="60" t="s">
        <v>107</v>
      </c>
      <c r="D42" s="125" t="s">
        <v>106</v>
      </c>
      <c r="E42" s="108" t="s">
        <v>106</v>
      </c>
      <c r="F42" s="126" t="s">
        <v>106</v>
      </c>
      <c r="G42" s="127" t="s">
        <v>106</v>
      </c>
      <c r="H42" s="108" t="s">
        <v>106</v>
      </c>
      <c r="I42" s="126" t="s">
        <v>106</v>
      </c>
      <c r="J42" s="332" t="s">
        <v>106</v>
      </c>
      <c r="K42" s="233" t="s">
        <v>106</v>
      </c>
      <c r="L42" s="231" t="s">
        <v>106</v>
      </c>
      <c r="M42" s="332" t="s">
        <v>106</v>
      </c>
      <c r="N42" s="233" t="s">
        <v>106</v>
      </c>
      <c r="O42" s="231" t="s">
        <v>106</v>
      </c>
      <c r="P42" s="231" t="s">
        <v>108</v>
      </c>
      <c r="Q42" s="61">
        <v>0</v>
      </c>
      <c r="R42" s="60" t="s">
        <v>78</v>
      </c>
      <c r="S42" s="20" t="s">
        <v>109</v>
      </c>
      <c r="T42" s="134" t="s">
        <v>110</v>
      </c>
      <c r="U42" s="106" t="s">
        <v>106</v>
      </c>
      <c r="V42" s="213" t="s">
        <v>111</v>
      </c>
      <c r="W42" s="151"/>
    </row>
    <row r="43" spans="1:23" s="47" customFormat="1" ht="27" customHeight="1" x14ac:dyDescent="0.3">
      <c r="A43" s="252"/>
      <c r="B43" s="119" t="s">
        <v>17</v>
      </c>
      <c r="C43" s="135" t="s">
        <v>112</v>
      </c>
      <c r="D43" s="130" t="s">
        <v>106</v>
      </c>
      <c r="E43" s="131" t="s">
        <v>106</v>
      </c>
      <c r="F43" s="132" t="s">
        <v>106</v>
      </c>
      <c r="G43" s="133" t="s">
        <v>106</v>
      </c>
      <c r="H43" s="131" t="s">
        <v>106</v>
      </c>
      <c r="I43" s="132" t="s">
        <v>106</v>
      </c>
      <c r="J43" s="106" t="s">
        <v>106</v>
      </c>
      <c r="K43" s="106" t="s">
        <v>106</v>
      </c>
      <c r="L43" s="106" t="s">
        <v>106</v>
      </c>
      <c r="M43" s="119">
        <v>0</v>
      </c>
      <c r="N43" s="120">
        <v>30</v>
      </c>
      <c r="O43" s="128">
        <v>0</v>
      </c>
      <c r="P43" s="132" t="s">
        <v>113</v>
      </c>
      <c r="Q43" s="129">
        <v>30</v>
      </c>
      <c r="R43" s="4" t="s">
        <v>84</v>
      </c>
      <c r="S43" s="133" t="s">
        <v>114</v>
      </c>
      <c r="T43" s="154" t="s">
        <v>115</v>
      </c>
      <c r="U43" s="4" t="s">
        <v>106</v>
      </c>
      <c r="V43" s="253" t="s">
        <v>106</v>
      </c>
      <c r="W43" s="151"/>
    </row>
    <row r="44" spans="1:23" s="47" customFormat="1" ht="27" customHeight="1" x14ac:dyDescent="0.3">
      <c r="A44" s="226" t="s">
        <v>116</v>
      </c>
      <c r="B44" s="119" t="s">
        <v>17</v>
      </c>
      <c r="C44" s="4" t="s">
        <v>117</v>
      </c>
      <c r="D44" s="119" t="s">
        <v>106</v>
      </c>
      <c r="E44" s="120" t="s">
        <v>106</v>
      </c>
      <c r="F44" s="128" t="s">
        <v>106</v>
      </c>
      <c r="G44" s="65" t="s">
        <v>106</v>
      </c>
      <c r="H44" s="120" t="s">
        <v>106</v>
      </c>
      <c r="I44" s="128" t="s">
        <v>106</v>
      </c>
      <c r="J44" s="119" t="s">
        <v>106</v>
      </c>
      <c r="K44" s="120" t="s">
        <v>106</v>
      </c>
      <c r="L44" s="128" t="s">
        <v>106</v>
      </c>
      <c r="M44" s="136"/>
      <c r="N44" s="137"/>
      <c r="O44" s="138"/>
      <c r="P44" s="139" t="s">
        <v>118</v>
      </c>
      <c r="Q44" s="139">
        <v>0</v>
      </c>
      <c r="R44" s="4" t="s">
        <v>84</v>
      </c>
      <c r="S44" s="65" t="s">
        <v>119</v>
      </c>
      <c r="T44" s="155" t="s">
        <v>120</v>
      </c>
      <c r="U44" s="153" t="s">
        <v>106</v>
      </c>
      <c r="V44" s="152"/>
      <c r="W44" s="151"/>
    </row>
    <row r="45" spans="1:23" s="47" customFormat="1" ht="27" customHeight="1" x14ac:dyDescent="0.3">
      <c r="A45" s="226" t="s">
        <v>116</v>
      </c>
      <c r="B45" s="119" t="s">
        <v>17</v>
      </c>
      <c r="C45" s="4" t="s">
        <v>121</v>
      </c>
      <c r="D45" s="119" t="s">
        <v>106</v>
      </c>
      <c r="E45" s="120" t="s">
        <v>106</v>
      </c>
      <c r="F45" s="128" t="s">
        <v>106</v>
      </c>
      <c r="G45" s="65" t="s">
        <v>106</v>
      </c>
      <c r="H45" s="120" t="s">
        <v>106</v>
      </c>
      <c r="I45" s="128" t="s">
        <v>106</v>
      </c>
      <c r="J45" s="119" t="s">
        <v>106</v>
      </c>
      <c r="K45" s="120" t="s">
        <v>106</v>
      </c>
      <c r="L45" s="128" t="s">
        <v>106</v>
      </c>
      <c r="M45" s="228"/>
      <c r="N45" s="228"/>
      <c r="O45" s="228"/>
      <c r="P45" s="139" t="s">
        <v>122</v>
      </c>
      <c r="Q45" s="139">
        <v>0</v>
      </c>
      <c r="R45" s="4" t="s">
        <v>84</v>
      </c>
      <c r="S45" s="65" t="s">
        <v>123</v>
      </c>
      <c r="T45" s="155" t="s">
        <v>124</v>
      </c>
      <c r="U45" s="4" t="s">
        <v>106</v>
      </c>
      <c r="V45" s="229" t="s">
        <v>106</v>
      </c>
      <c r="W45" s="151"/>
    </row>
    <row r="46" spans="1:23" s="47" customFormat="1" ht="27" customHeight="1" x14ac:dyDescent="0.3">
      <c r="A46" s="254"/>
      <c r="B46" s="255" t="s">
        <v>125</v>
      </c>
      <c r="C46" s="256" t="s">
        <v>126</v>
      </c>
      <c r="D46" s="257"/>
      <c r="E46" s="258"/>
      <c r="F46" s="259" t="s">
        <v>127</v>
      </c>
      <c r="G46" s="257"/>
      <c r="H46" s="258"/>
      <c r="I46" s="259" t="s">
        <v>127</v>
      </c>
      <c r="J46" s="257"/>
      <c r="K46" s="258"/>
      <c r="L46" s="259" t="s">
        <v>127</v>
      </c>
      <c r="M46" s="257"/>
      <c r="N46" s="258"/>
      <c r="O46" s="259" t="s">
        <v>127</v>
      </c>
      <c r="P46" s="255" t="s">
        <v>44</v>
      </c>
      <c r="Q46" s="260" t="s">
        <v>128</v>
      </c>
      <c r="R46" s="256" t="s">
        <v>129</v>
      </c>
      <c r="S46" s="256" t="s">
        <v>130</v>
      </c>
      <c r="T46" s="212" t="s">
        <v>131</v>
      </c>
      <c r="U46" s="256"/>
      <c r="V46" s="261"/>
      <c r="W46" s="151"/>
    </row>
    <row r="47" spans="1:23" ht="21" customHeight="1" x14ac:dyDescent="0.3">
      <c r="A47" s="9"/>
      <c r="B47" s="9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2"/>
      <c r="R47" s="8"/>
      <c r="S47" s="8"/>
      <c r="T47" s="8"/>
      <c r="U47" s="8"/>
      <c r="V47" s="8"/>
    </row>
    <row r="48" spans="1:23" ht="27" customHeight="1" x14ac:dyDescent="0.3">
      <c r="A48" s="322" t="s">
        <v>132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4"/>
    </row>
    <row r="49" spans="1:39" ht="30" customHeight="1" x14ac:dyDescent="0.3">
      <c r="A49" s="263"/>
      <c r="B49" s="157" t="s">
        <v>59</v>
      </c>
      <c r="C49" s="158" t="s">
        <v>133</v>
      </c>
      <c r="D49" s="159">
        <v>0</v>
      </c>
      <c r="E49" s="160">
        <v>2</v>
      </c>
      <c r="F49" s="161">
        <v>0</v>
      </c>
      <c r="G49" s="160"/>
      <c r="H49" s="160"/>
      <c r="I49" s="161"/>
      <c r="J49" s="159"/>
      <c r="K49" s="160"/>
      <c r="L49" s="161"/>
      <c r="M49" s="159"/>
      <c r="N49" s="160"/>
      <c r="O49" s="161"/>
      <c r="P49" s="156" t="s">
        <v>39</v>
      </c>
      <c r="Q49" s="156">
        <v>0</v>
      </c>
      <c r="R49" s="158" t="s">
        <v>134</v>
      </c>
      <c r="S49" s="162" t="s">
        <v>135</v>
      </c>
      <c r="T49" s="325" t="s">
        <v>136</v>
      </c>
      <c r="U49" s="163"/>
      <c r="V49" s="264"/>
      <c r="W49" s="281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</row>
    <row r="50" spans="1:39" ht="30" customHeight="1" x14ac:dyDescent="0.3">
      <c r="A50" s="265"/>
      <c r="B50" s="157" t="s">
        <v>59</v>
      </c>
      <c r="C50" s="164" t="s">
        <v>137</v>
      </c>
      <c r="D50" s="167">
        <v>0</v>
      </c>
      <c r="E50" s="182">
        <v>2</v>
      </c>
      <c r="F50" s="169">
        <v>0</v>
      </c>
      <c r="G50" s="167"/>
      <c r="H50" s="168"/>
      <c r="I50" s="169"/>
      <c r="J50" s="167"/>
      <c r="K50" s="168"/>
      <c r="L50" s="169"/>
      <c r="M50" s="167"/>
      <c r="N50" s="168"/>
      <c r="O50" s="169"/>
      <c r="P50" s="156" t="s">
        <v>39</v>
      </c>
      <c r="Q50" s="166">
        <v>0</v>
      </c>
      <c r="R50" s="170" t="s">
        <v>134</v>
      </c>
      <c r="S50" s="171" t="s">
        <v>138</v>
      </c>
      <c r="T50" s="326"/>
      <c r="U50" s="172"/>
      <c r="V50" s="266"/>
      <c r="W50" s="281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</row>
    <row r="51" spans="1:39" s="181" customFormat="1" ht="30" customHeight="1" x14ac:dyDescent="0.25">
      <c r="A51" s="254"/>
      <c r="B51" s="267" t="s">
        <v>59</v>
      </c>
      <c r="C51" s="268" t="s">
        <v>139</v>
      </c>
      <c r="D51" s="174">
        <v>0</v>
      </c>
      <c r="E51" s="48">
        <v>2</v>
      </c>
      <c r="F51" s="175">
        <v>0</v>
      </c>
      <c r="G51" s="48"/>
      <c r="H51" s="48"/>
      <c r="I51" s="175"/>
      <c r="J51" s="176"/>
      <c r="K51" s="177"/>
      <c r="L51" s="178"/>
      <c r="M51" s="174"/>
      <c r="N51" s="48"/>
      <c r="O51" s="175"/>
      <c r="P51" s="186" t="s">
        <v>39</v>
      </c>
      <c r="Q51" s="255">
        <v>0</v>
      </c>
      <c r="R51" s="268" t="s">
        <v>134</v>
      </c>
      <c r="S51" s="179" t="s">
        <v>140</v>
      </c>
      <c r="T51" s="327"/>
      <c r="U51" s="269"/>
      <c r="V51" s="270"/>
      <c r="W51" s="282"/>
      <c r="X51" s="180"/>
      <c r="Y51" s="180"/>
      <c r="Z51" s="180"/>
      <c r="AA51" s="180"/>
      <c r="AB51" s="180"/>
      <c r="AC51" s="180"/>
      <c r="AD51" s="180"/>
      <c r="AE51" s="180"/>
    </row>
    <row r="52" spans="1:39" ht="27" customHeight="1" x14ac:dyDescent="0.3">
      <c r="A52" s="108"/>
      <c r="B52" s="262"/>
      <c r="C52" s="8"/>
      <c r="D52" s="8"/>
      <c r="E52" s="8"/>
      <c r="F52" s="8"/>
      <c r="G52" s="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8"/>
      <c r="S52" s="8"/>
      <c r="T52" s="8"/>
      <c r="U52" s="8"/>
      <c r="V52" s="8"/>
    </row>
    <row r="53" spans="1:39" ht="27" customHeight="1" x14ac:dyDescent="0.3">
      <c r="A53" s="322" t="s">
        <v>141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4"/>
    </row>
    <row r="54" spans="1:39" ht="27" customHeight="1" x14ac:dyDescent="0.3">
      <c r="A54" s="196" t="s">
        <v>58</v>
      </c>
      <c r="B54" s="2" t="s">
        <v>125</v>
      </c>
      <c r="C54" s="4" t="s">
        <v>142</v>
      </c>
      <c r="D54" s="62">
        <v>0</v>
      </c>
      <c r="E54" s="63">
        <v>2</v>
      </c>
      <c r="F54" s="64">
        <v>0</v>
      </c>
      <c r="G54" s="271"/>
      <c r="H54" s="272"/>
      <c r="I54" s="273"/>
      <c r="J54" s="62"/>
      <c r="K54" s="63"/>
      <c r="L54" s="64"/>
      <c r="M54" s="62"/>
      <c r="N54" s="63"/>
      <c r="O54" s="64"/>
      <c r="P54" s="2" t="s">
        <v>44</v>
      </c>
      <c r="Q54" s="2">
        <v>0</v>
      </c>
      <c r="R54" s="4" t="s">
        <v>145</v>
      </c>
      <c r="S54" s="4" t="s">
        <v>143</v>
      </c>
      <c r="T54" s="4"/>
      <c r="U54" s="4"/>
      <c r="V54" s="274"/>
    </row>
    <row r="55" spans="1:39" s="300" customFormat="1" ht="27" customHeight="1" x14ac:dyDescent="0.3">
      <c r="A55" s="288" t="s">
        <v>58</v>
      </c>
      <c r="B55" s="289" t="s">
        <v>125</v>
      </c>
      <c r="C55" s="287" t="s">
        <v>144</v>
      </c>
      <c r="D55" s="290">
        <v>0</v>
      </c>
      <c r="E55" s="291">
        <v>4</v>
      </c>
      <c r="F55" s="292">
        <v>0</v>
      </c>
      <c r="G55" s="291"/>
      <c r="H55" s="291"/>
      <c r="I55" s="291"/>
      <c r="J55" s="293"/>
      <c r="K55" s="294"/>
      <c r="L55" s="295"/>
      <c r="M55" s="294"/>
      <c r="N55" s="294"/>
      <c r="O55" s="295"/>
      <c r="P55" s="296" t="s">
        <v>44</v>
      </c>
      <c r="Q55" s="295">
        <v>4</v>
      </c>
      <c r="R55" s="287" t="s">
        <v>145</v>
      </c>
      <c r="S55" s="297" t="s">
        <v>146</v>
      </c>
      <c r="T55" s="286"/>
      <c r="U55" s="287"/>
      <c r="V55" s="298"/>
      <c r="W55" s="299"/>
    </row>
    <row r="56" spans="1:39" ht="27" customHeight="1" x14ac:dyDescent="0.3">
      <c r="A56" s="209"/>
      <c r="B56" s="59" t="s">
        <v>125</v>
      </c>
      <c r="C56" s="60" t="s">
        <v>147</v>
      </c>
      <c r="D56" s="62"/>
      <c r="E56" s="63" t="s">
        <v>127</v>
      </c>
      <c r="F56" s="64"/>
      <c r="G56" s="62"/>
      <c r="H56" s="63" t="s">
        <v>127</v>
      </c>
      <c r="I56" s="64"/>
      <c r="J56" s="62"/>
      <c r="K56" s="63"/>
      <c r="L56" s="64"/>
      <c r="M56" s="62"/>
      <c r="N56" s="63"/>
      <c r="O56" s="64"/>
      <c r="P56" s="59" t="s">
        <v>44</v>
      </c>
      <c r="Q56" s="275" t="s">
        <v>128</v>
      </c>
      <c r="R56" s="60" t="s">
        <v>148</v>
      </c>
      <c r="S56" s="60" t="s">
        <v>149</v>
      </c>
      <c r="T56" s="60" t="s">
        <v>131</v>
      </c>
      <c r="U56" s="276"/>
      <c r="V56" s="277"/>
    </row>
    <row r="57" spans="1:39" ht="18.600000000000001" customHeight="1" x14ac:dyDescent="0.3">
      <c r="A57" s="9"/>
      <c r="C57" s="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2"/>
      <c r="R57" s="8"/>
      <c r="S57" s="284"/>
      <c r="T57" s="8"/>
      <c r="U57" s="8"/>
      <c r="V57" s="8"/>
    </row>
    <row r="58" spans="1:39" ht="27" customHeight="1" x14ac:dyDescent="0.3">
      <c r="A58" s="312" t="s">
        <v>150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4"/>
    </row>
    <row r="59" spans="1:39" s="311" customFormat="1" ht="39.6" x14ac:dyDescent="0.3">
      <c r="A59" s="301"/>
      <c r="B59" s="302" t="s">
        <v>125</v>
      </c>
      <c r="C59" s="303" t="s">
        <v>151</v>
      </c>
      <c r="D59" s="304"/>
      <c r="E59" s="305" t="s">
        <v>127</v>
      </c>
      <c r="F59" s="306"/>
      <c r="G59" s="304"/>
      <c r="H59" s="305" t="s">
        <v>127</v>
      </c>
      <c r="I59" s="306"/>
      <c r="J59" s="304"/>
      <c r="K59" s="305" t="s">
        <v>127</v>
      </c>
      <c r="L59" s="306"/>
      <c r="M59" s="304"/>
      <c r="N59" s="305" t="s">
        <v>127</v>
      </c>
      <c r="O59" s="306"/>
      <c r="P59" s="303"/>
      <c r="Q59" s="307">
        <v>2</v>
      </c>
      <c r="R59" s="303" t="s">
        <v>152</v>
      </c>
      <c r="S59" s="303" t="s">
        <v>153</v>
      </c>
      <c r="T59" s="303" t="s">
        <v>154</v>
      </c>
      <c r="U59" s="303"/>
      <c r="V59" s="308" t="s">
        <v>155</v>
      </c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10"/>
    </row>
    <row r="60" spans="1:39" x14ac:dyDescent="0.3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  <c r="T60" s="1"/>
      <c r="U60" s="285"/>
      <c r="V60" s="7"/>
      <c r="W60" s="283"/>
    </row>
    <row r="61" spans="1:39" x14ac:dyDescent="0.3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"/>
      <c r="Q61" s="1"/>
      <c r="R61" s="1"/>
      <c r="S61" s="1"/>
      <c r="T61" s="1"/>
      <c r="U61" s="285"/>
      <c r="V61" s="7"/>
      <c r="W61" s="283"/>
    </row>
    <row r="62" spans="1:39" x14ac:dyDescent="0.3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1"/>
      <c r="Q62" s="1"/>
      <c r="R62" s="1"/>
      <c r="S62" s="1"/>
      <c r="T62" s="1"/>
      <c r="U62" s="285"/>
      <c r="V62" s="7"/>
      <c r="W62" s="283"/>
    </row>
    <row r="63" spans="1:39" x14ac:dyDescent="0.3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"/>
      <c r="Q63" s="1"/>
      <c r="R63" s="1"/>
      <c r="S63" s="1"/>
      <c r="T63" s="1"/>
      <c r="U63" s="285"/>
      <c r="V63" s="7"/>
      <c r="W63" s="283"/>
    </row>
    <row r="64" spans="1:39" x14ac:dyDescent="0.3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"/>
      <c r="Q64" s="1"/>
      <c r="R64" s="1"/>
      <c r="S64" s="1"/>
      <c r="T64" s="1"/>
      <c r="U64" s="285"/>
      <c r="V64" s="7"/>
      <c r="W64" s="283"/>
    </row>
  </sheetData>
  <mergeCells count="13">
    <mergeCell ref="A10:V10"/>
    <mergeCell ref="D1:F1"/>
    <mergeCell ref="G1:I1"/>
    <mergeCell ref="J1:L1"/>
    <mergeCell ref="M1:O1"/>
    <mergeCell ref="A3:V3"/>
    <mergeCell ref="A58:V58"/>
    <mergeCell ref="A18:V18"/>
    <mergeCell ref="C19:V19"/>
    <mergeCell ref="A41:V41"/>
    <mergeCell ref="A48:V48"/>
    <mergeCell ref="A53:V53"/>
    <mergeCell ref="T49:T51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>&amp;LPPKE ITK&amp;C&amp;14Image Processing and Computer Vision (IPCV) Master Program&amp;R2023/24 AUTUMN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EEF4BD49E65944ABA472AA59F90A1AA" ma:contentTypeVersion="11" ma:contentTypeDescription="Új dokumentum létrehozása." ma:contentTypeScope="" ma:versionID="f08c67766201b81da4a8a309ce477d03">
  <xsd:schema xmlns:xsd="http://www.w3.org/2001/XMLSchema" xmlns:xs="http://www.w3.org/2001/XMLSchema" xmlns:p="http://schemas.microsoft.com/office/2006/metadata/properties" xmlns:ns2="65993700-8bf7-46cf-a4c1-04a880758022" xmlns:ns3="3899bebd-6d4b-4329-ac00-1b6fae72b049" targetNamespace="http://schemas.microsoft.com/office/2006/metadata/properties" ma:root="true" ma:fieldsID="7c7f9cacd9bd6052b01ae51d2f72731b" ns2:_="" ns3:_="">
    <xsd:import namespace="65993700-8bf7-46cf-a4c1-04a880758022"/>
    <xsd:import namespace="3899bebd-6d4b-4329-ac00-1b6fae72b0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93700-8bf7-46cf-a4c1-04a8807580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99bebd-6d4b-4329-ac00-1b6fae72b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1DF465-98E6-4237-BC38-BAE3C73A6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993700-8bf7-46cf-a4c1-04a880758022"/>
    <ds:schemaRef ds:uri="3899bebd-6d4b-4329-ac00-1b6fae72b0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A2DC83-DE8D-4947-8036-D41EABA39979}">
  <ds:schemaRefs>
    <ds:schemaRef ds:uri="http://schemas.microsoft.com/office/2006/documentManagement/types"/>
    <ds:schemaRef ds:uri="3899bebd-6d4b-4329-ac00-1b6fae72b049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65993700-8bf7-46cf-a4c1-04a880758022"/>
    <ds:schemaRef ds:uri="http://purl.org/dc/dcmitype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6B77E56-E6FF-4F11-8E14-AC532027FE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IPCV</vt:lpstr>
      <vt:lpstr>IPCV!Nyomtatási_cím</vt:lpstr>
      <vt:lpstr>IPCV!Nyomtatási_terület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Nagy Erika</cp:lastModifiedBy>
  <cp:revision/>
  <cp:lastPrinted>2023-05-25T07:42:25Z</cp:lastPrinted>
  <dcterms:created xsi:type="dcterms:W3CDTF">2016-04-14T10:52:01Z</dcterms:created>
  <dcterms:modified xsi:type="dcterms:W3CDTF">2023-05-25T07:43:29Z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0x010100EEEF4BD49E65944ABA472AA59F90A1AA</vt:lpwstr>
  </property>
</Properties>
</file>